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ny\Documents\Blogs\"/>
    </mc:Choice>
  </mc:AlternateContent>
  <bookViews>
    <workbookView xWindow="360" yWindow="390" windowWidth="2100" windowHeight="1185" activeTab="6"/>
  </bookViews>
  <sheets>
    <sheet name="InpC" sheetId="5" r:id="rId1"/>
    <sheet name="Time" sheetId="1" r:id="rId2"/>
    <sheet name="Esc" sheetId="21" r:id="rId3"/>
    <sheet name="OpRev" sheetId="19" r:id="rId4"/>
    <sheet name="OpCost" sheetId="16" r:id="rId5"/>
    <sheet name="Capex" sheetId="20" r:id="rId6"/>
    <sheet name="Cashflow" sheetId="23" r:id="rId7"/>
  </sheets>
  <definedNames>
    <definedName name="CHK_TOL">InpC!$F$76</definedName>
    <definedName name="PCT_TOL">InpC!$F$80</definedName>
    <definedName name="_xlnm.Print_Titles" localSheetId="5">Capex!$A:$G,Capex!$1:$5</definedName>
    <definedName name="_xlnm.Print_Titles" localSheetId="6">Cashflow!$A:$G,Cashflow!$1:$5</definedName>
    <definedName name="_xlnm.Print_Titles" localSheetId="2">Esc!$A:$G,Esc!$1:$5</definedName>
    <definedName name="_xlnm.Print_Titles" localSheetId="4">OpCost!$A:$G,OpCost!$1:$5</definedName>
    <definedName name="_xlnm.Print_Titles" localSheetId="3">OpRev!$A:$G,OpRev!$1:$5</definedName>
    <definedName name="_xlnm.Print_Titles" localSheetId="1">Time!$A:$G,Time!$1:$5</definedName>
    <definedName name="TRK_TOL">InpC!$F$78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E43" i="1" l="1"/>
  <c r="G43" i="1"/>
  <c r="E44" i="1"/>
  <c r="F44" i="1"/>
  <c r="G44" i="1"/>
  <c r="H44" i="1"/>
  <c r="I44" i="1"/>
  <c r="E47" i="1"/>
  <c r="G47" i="1"/>
  <c r="E48" i="1"/>
  <c r="F48" i="1"/>
  <c r="G48" i="1"/>
  <c r="E51" i="1"/>
  <c r="G51" i="1"/>
  <c r="E52" i="1"/>
  <c r="F52" i="1"/>
  <c r="G52" i="1"/>
  <c r="H52" i="1"/>
  <c r="I52" i="1"/>
  <c r="E55" i="1"/>
  <c r="F55" i="1"/>
  <c r="G55" i="1"/>
  <c r="I55" i="1"/>
  <c r="E56" i="1"/>
  <c r="F56" i="1"/>
  <c r="G56" i="1"/>
  <c r="I56" i="1"/>
  <c r="J10" i="1"/>
  <c r="E13" i="1"/>
  <c r="F13" i="1"/>
  <c r="G13" i="1"/>
  <c r="H13" i="1"/>
  <c r="I13" i="1"/>
  <c r="K10" i="1" l="1"/>
  <c r="J13" i="1"/>
  <c r="J14" i="1" s="1"/>
  <c r="I15" i="23"/>
  <c r="K13" i="1" l="1"/>
  <c r="K14" i="1" s="1"/>
  <c r="L10" i="1"/>
  <c r="M10" i="1" l="1"/>
  <c r="L13" i="1"/>
  <c r="L14" i="1" s="1"/>
  <c r="I21" i="20"/>
  <c r="G21" i="20"/>
  <c r="F21" i="20"/>
  <c r="E21" i="20"/>
  <c r="N10" i="1" l="1"/>
  <c r="M13" i="1"/>
  <c r="M14" i="1" s="1"/>
  <c r="G21" i="1"/>
  <c r="G17" i="1"/>
  <c r="G133" i="1"/>
  <c r="E133" i="1"/>
  <c r="G129" i="1"/>
  <c r="E129" i="1"/>
  <c r="G130" i="1"/>
  <c r="E130" i="1"/>
  <c r="O10" i="1" l="1"/>
  <c r="N13" i="1"/>
  <c r="N14" i="1" s="1"/>
  <c r="G10" i="16"/>
  <c r="G10" i="19"/>
  <c r="E10" i="16"/>
  <c r="E16" i="16"/>
  <c r="G20" i="19"/>
  <c r="E20" i="19"/>
  <c r="E10" i="19"/>
  <c r="I31" i="19"/>
  <c r="H31" i="19"/>
  <c r="G31" i="19"/>
  <c r="F31" i="19"/>
  <c r="I30" i="19"/>
  <c r="G30" i="19"/>
  <c r="F30" i="19"/>
  <c r="E31" i="19"/>
  <c r="E30" i="19"/>
  <c r="G24" i="19"/>
  <c r="E24" i="19"/>
  <c r="I26" i="19"/>
  <c r="G26" i="19"/>
  <c r="F26" i="19"/>
  <c r="E26" i="19"/>
  <c r="I25" i="19"/>
  <c r="H25" i="19"/>
  <c r="G25" i="19"/>
  <c r="F25" i="19"/>
  <c r="E25" i="19"/>
  <c r="G21" i="19"/>
  <c r="E21" i="19"/>
  <c r="I15" i="19"/>
  <c r="H15" i="19"/>
  <c r="G15" i="19"/>
  <c r="F15" i="19"/>
  <c r="E15" i="19"/>
  <c r="I16" i="19"/>
  <c r="G16" i="19"/>
  <c r="F16" i="19"/>
  <c r="E16" i="19"/>
  <c r="G14" i="19"/>
  <c r="E14" i="19"/>
  <c r="G11" i="19"/>
  <c r="E11" i="19"/>
  <c r="O13" i="1" l="1"/>
  <c r="O14" i="1" s="1"/>
  <c r="P10" i="1"/>
  <c r="G19" i="16"/>
  <c r="J5" i="16"/>
  <c r="E19" i="16"/>
  <c r="I89" i="1"/>
  <c r="I33" i="1"/>
  <c r="I81" i="1"/>
  <c r="I93" i="1"/>
  <c r="I119" i="1"/>
  <c r="J120" i="1" s="1"/>
  <c r="I12" i="23"/>
  <c r="G12" i="23"/>
  <c r="F12" i="23"/>
  <c r="E34" i="16"/>
  <c r="E12" i="23" s="1"/>
  <c r="I108" i="1"/>
  <c r="G108" i="1"/>
  <c r="F108" i="1"/>
  <c r="E108" i="1"/>
  <c r="I104" i="1"/>
  <c r="G104" i="1"/>
  <c r="F104" i="1"/>
  <c r="E104" i="1"/>
  <c r="G107" i="1"/>
  <c r="E107" i="1"/>
  <c r="G103" i="1"/>
  <c r="E103" i="1"/>
  <c r="G12" i="20"/>
  <c r="E12" i="20"/>
  <c r="I17" i="20"/>
  <c r="G17" i="20"/>
  <c r="F17" i="20"/>
  <c r="E17" i="20"/>
  <c r="G70" i="1"/>
  <c r="E70" i="1"/>
  <c r="I71" i="1"/>
  <c r="G71" i="1"/>
  <c r="F71" i="1"/>
  <c r="E71" i="1"/>
  <c r="G66" i="1"/>
  <c r="E66" i="1"/>
  <c r="I67" i="1"/>
  <c r="G67" i="1"/>
  <c r="F67" i="1"/>
  <c r="E67" i="1"/>
  <c r="I63" i="1"/>
  <c r="H63" i="1"/>
  <c r="G63" i="1"/>
  <c r="F63" i="1"/>
  <c r="E63" i="1"/>
  <c r="I62" i="1"/>
  <c r="H62" i="1"/>
  <c r="G62" i="1"/>
  <c r="F62" i="1"/>
  <c r="E62" i="1"/>
  <c r="G61" i="1"/>
  <c r="E61" i="1"/>
  <c r="G60" i="1"/>
  <c r="E60" i="1"/>
  <c r="G15" i="23"/>
  <c r="F15" i="23"/>
  <c r="E19" i="20"/>
  <c r="E15" i="23" s="1"/>
  <c r="G11" i="23"/>
  <c r="F11" i="23"/>
  <c r="E25" i="16"/>
  <c r="E11" i="23" s="1"/>
  <c r="G10" i="23"/>
  <c r="F10" i="23"/>
  <c r="E10" i="23"/>
  <c r="G9" i="23"/>
  <c r="F9" i="23"/>
  <c r="E9" i="23"/>
  <c r="I11" i="23"/>
  <c r="I10" i="23"/>
  <c r="I9" i="23"/>
  <c r="A1" i="23"/>
  <c r="E2" i="23"/>
  <c r="E3" i="23"/>
  <c r="E4" i="23"/>
  <c r="E5" i="23"/>
  <c r="G29" i="16"/>
  <c r="E29" i="16"/>
  <c r="I31" i="16"/>
  <c r="H31" i="16"/>
  <c r="G31" i="16"/>
  <c r="F31" i="16"/>
  <c r="E31" i="16"/>
  <c r="I32" i="16"/>
  <c r="G32" i="16"/>
  <c r="F32" i="16"/>
  <c r="E32" i="16"/>
  <c r="G30" i="16"/>
  <c r="E30" i="16"/>
  <c r="G28" i="16"/>
  <c r="E28" i="16"/>
  <c r="G21" i="16"/>
  <c r="E21" i="16"/>
  <c r="I22" i="16"/>
  <c r="H22" i="16"/>
  <c r="G22" i="16"/>
  <c r="F22" i="16"/>
  <c r="E22" i="16"/>
  <c r="I23" i="16"/>
  <c r="G23" i="16"/>
  <c r="F23" i="16"/>
  <c r="E23" i="16"/>
  <c r="G20" i="16"/>
  <c r="E20" i="16"/>
  <c r="G12" i="16"/>
  <c r="E12" i="16"/>
  <c r="I13" i="16"/>
  <c r="H13" i="16"/>
  <c r="G13" i="16"/>
  <c r="F13" i="16"/>
  <c r="E13" i="16"/>
  <c r="I14" i="16"/>
  <c r="G14" i="16"/>
  <c r="F14" i="16"/>
  <c r="E14" i="16"/>
  <c r="G11" i="16"/>
  <c r="E11" i="16"/>
  <c r="I135" i="1"/>
  <c r="E135" i="1"/>
  <c r="F135" i="1"/>
  <c r="G135" i="1"/>
  <c r="H135" i="1"/>
  <c r="G13" i="20"/>
  <c r="E13" i="20"/>
  <c r="I100" i="1"/>
  <c r="H100" i="1"/>
  <c r="G100" i="1"/>
  <c r="F100" i="1"/>
  <c r="E100" i="1"/>
  <c r="I99" i="1"/>
  <c r="H99" i="1"/>
  <c r="G99" i="1"/>
  <c r="F99" i="1"/>
  <c r="E99" i="1"/>
  <c r="G98" i="1"/>
  <c r="E98" i="1"/>
  <c r="G97" i="1"/>
  <c r="E97" i="1"/>
  <c r="I13" i="21"/>
  <c r="G13" i="21"/>
  <c r="F13" i="21"/>
  <c r="E13" i="21"/>
  <c r="I154" i="1"/>
  <c r="H154" i="1"/>
  <c r="G154" i="1"/>
  <c r="F154" i="1"/>
  <c r="E154" i="1"/>
  <c r="G153" i="1"/>
  <c r="E153" i="1"/>
  <c r="I12" i="21"/>
  <c r="H12" i="21"/>
  <c r="G12" i="21"/>
  <c r="F12" i="21"/>
  <c r="E12" i="21"/>
  <c r="G11" i="21"/>
  <c r="E11" i="21"/>
  <c r="G10" i="21"/>
  <c r="E10" i="21"/>
  <c r="G9" i="21"/>
  <c r="E9" i="21"/>
  <c r="A1" i="21"/>
  <c r="E2" i="21"/>
  <c r="E3" i="21"/>
  <c r="E4" i="21"/>
  <c r="E5" i="21"/>
  <c r="I145" i="1"/>
  <c r="G145" i="1"/>
  <c r="F145" i="1"/>
  <c r="E145" i="1"/>
  <c r="I144" i="1"/>
  <c r="G144" i="1"/>
  <c r="F144" i="1"/>
  <c r="E144" i="1"/>
  <c r="I143" i="1"/>
  <c r="G143" i="1"/>
  <c r="F143" i="1"/>
  <c r="E143" i="1"/>
  <c r="I142" i="1"/>
  <c r="G142" i="1"/>
  <c r="F142" i="1"/>
  <c r="E142" i="1"/>
  <c r="G16" i="20"/>
  <c r="E16" i="20"/>
  <c r="G11" i="20"/>
  <c r="E11" i="20"/>
  <c r="G10" i="20"/>
  <c r="E10" i="20"/>
  <c r="A1" i="20"/>
  <c r="E2" i="20"/>
  <c r="E3" i="20"/>
  <c r="E4" i="20"/>
  <c r="E5" i="20"/>
  <c r="A1" i="19"/>
  <c r="E2" i="19"/>
  <c r="E3" i="19"/>
  <c r="E4" i="19"/>
  <c r="E5" i="19"/>
  <c r="E134" i="1"/>
  <c r="E136" i="1"/>
  <c r="E122" i="1"/>
  <c r="E119" i="1"/>
  <c r="E113" i="1"/>
  <c r="E112" i="1"/>
  <c r="E111" i="1"/>
  <c r="E93" i="1"/>
  <c r="E92" i="1"/>
  <c r="E89" i="1"/>
  <c r="E88" i="1"/>
  <c r="E84" i="1"/>
  <c r="E81" i="1"/>
  <c r="E80" i="1"/>
  <c r="E77" i="1"/>
  <c r="E33" i="1"/>
  <c r="E26" i="1"/>
  <c r="E25" i="1"/>
  <c r="E18" i="1"/>
  <c r="E5" i="1"/>
  <c r="E5" i="16"/>
  <c r="E21" i="1"/>
  <c r="I22" i="1"/>
  <c r="H22" i="1"/>
  <c r="G22" i="1"/>
  <c r="F22" i="1"/>
  <c r="E22" i="1"/>
  <c r="E17" i="1"/>
  <c r="E16" i="1"/>
  <c r="E32" i="1"/>
  <c r="E40" i="1"/>
  <c r="E85" i="1"/>
  <c r="E4" i="16"/>
  <c r="E3" i="16"/>
  <c r="E2" i="16"/>
  <c r="G85" i="1"/>
  <c r="G88" i="1"/>
  <c r="G84" i="1"/>
  <c r="H81" i="1"/>
  <c r="G81" i="1"/>
  <c r="F81" i="1"/>
  <c r="G80" i="1"/>
  <c r="G77" i="1"/>
  <c r="H33" i="1"/>
  <c r="G33" i="1"/>
  <c r="F33" i="1"/>
  <c r="G32" i="1"/>
  <c r="G40" i="1"/>
  <c r="G16" i="1"/>
  <c r="A1" i="16"/>
  <c r="G134" i="1"/>
  <c r="A1" i="5"/>
  <c r="I112" i="1"/>
  <c r="G112" i="1"/>
  <c r="F112" i="1"/>
  <c r="I111" i="1"/>
  <c r="G111" i="1"/>
  <c r="F111" i="1"/>
  <c r="F18" i="1"/>
  <c r="G18" i="1"/>
  <c r="I18" i="1"/>
  <c r="F25" i="1"/>
  <c r="G25" i="1"/>
  <c r="H25" i="1"/>
  <c r="I25" i="1"/>
  <c r="F26" i="1"/>
  <c r="G26" i="1"/>
  <c r="H26" i="1"/>
  <c r="I26" i="1"/>
  <c r="F89" i="1"/>
  <c r="G89" i="1"/>
  <c r="H89" i="1"/>
  <c r="F92" i="1"/>
  <c r="G92" i="1"/>
  <c r="I92" i="1"/>
  <c r="F93" i="1"/>
  <c r="G93" i="1"/>
  <c r="F113" i="1"/>
  <c r="G113" i="1"/>
  <c r="I113" i="1"/>
  <c r="F119" i="1"/>
  <c r="G119" i="1"/>
  <c r="F122" i="1"/>
  <c r="G122" i="1"/>
  <c r="I122" i="1"/>
  <c r="F136" i="1"/>
  <c r="G136" i="1"/>
  <c r="I136" i="1"/>
  <c r="A1" i="1"/>
  <c r="E2" i="1"/>
  <c r="E3" i="1"/>
  <c r="E4" i="1"/>
  <c r="P13" i="1" l="1"/>
  <c r="P14" i="1" s="1"/>
  <c r="Q10" i="1"/>
  <c r="J5" i="21"/>
  <c r="J5" i="19"/>
  <c r="J18" i="1"/>
  <c r="J5" i="23"/>
  <c r="J122" i="1"/>
  <c r="J123" i="1" s="1"/>
  <c r="F9" i="21"/>
  <c r="J5" i="20"/>
  <c r="J5" i="1"/>
  <c r="R10" i="1" l="1"/>
  <c r="Q13" i="1"/>
  <c r="Q14" i="1" s="1"/>
  <c r="F153" i="1"/>
  <c r="F10" i="16"/>
  <c r="F20" i="19"/>
  <c r="F11" i="21"/>
  <c r="F28" i="16"/>
  <c r="F20" i="16"/>
  <c r="F107" i="1"/>
  <c r="F21" i="1"/>
  <c r="F17" i="1"/>
  <c r="F21" i="16"/>
  <c r="J136" i="1"/>
  <c r="F16" i="1"/>
  <c r="J19" i="1" s="1"/>
  <c r="F129" i="1"/>
  <c r="F21" i="19"/>
  <c r="F12" i="16"/>
  <c r="F134" i="1"/>
  <c r="F130" i="1"/>
  <c r="F30" i="16"/>
  <c r="F10" i="19"/>
  <c r="F70" i="1"/>
  <c r="F12" i="20"/>
  <c r="F11" i="19"/>
  <c r="F32" i="1"/>
  <c r="F40" i="1"/>
  <c r="F41" i="1" s="1"/>
  <c r="F85" i="1"/>
  <c r="F10" i="21"/>
  <c r="F13" i="20"/>
  <c r="F10" i="20"/>
  <c r="J145" i="1"/>
  <c r="K5" i="20"/>
  <c r="K5" i="16"/>
  <c r="K5" i="21"/>
  <c r="K5" i="23"/>
  <c r="K5" i="19"/>
  <c r="K5" i="1"/>
  <c r="F11" i="20"/>
  <c r="F103" i="1"/>
  <c r="F66" i="1"/>
  <c r="F11" i="16"/>
  <c r="F29" i="16"/>
  <c r="F47" i="1" l="1"/>
  <c r="F49" i="1" s="1"/>
  <c r="F51" i="1" s="1"/>
  <c r="F43" i="1"/>
  <c r="S10" i="1"/>
  <c r="R13" i="1"/>
  <c r="R14" i="1" s="1"/>
  <c r="F22" i="19"/>
  <c r="F24" i="19" s="1"/>
  <c r="J62" i="1"/>
  <c r="J26" i="1"/>
  <c r="J99" i="1"/>
  <c r="J22" i="1"/>
  <c r="F131" i="1"/>
  <c r="F133" i="1" s="1"/>
  <c r="J137" i="1" s="1"/>
  <c r="J4" i="23" s="1"/>
  <c r="F12" i="19"/>
  <c r="F14" i="19" s="1"/>
  <c r="F14" i="20"/>
  <c r="F16" i="20" s="1"/>
  <c r="L5" i="20"/>
  <c r="L5" i="19"/>
  <c r="L5" i="21"/>
  <c r="L5" i="16"/>
  <c r="L5" i="1"/>
  <c r="L5" i="23"/>
  <c r="F60" i="1"/>
  <c r="K18" i="1"/>
  <c r="K19" i="1" s="1"/>
  <c r="K136" i="1"/>
  <c r="S13" i="1" l="1"/>
  <c r="S14" i="1" s="1"/>
  <c r="T10" i="1"/>
  <c r="J23" i="1"/>
  <c r="J4" i="20"/>
  <c r="J4" i="21"/>
  <c r="J4" i="19"/>
  <c r="J4" i="16"/>
  <c r="J4" i="1"/>
  <c r="F61" i="1"/>
  <c r="F77" i="1"/>
  <c r="F78" i="1" s="1"/>
  <c r="K26" i="1"/>
  <c r="K62" i="1"/>
  <c r="K99" i="1"/>
  <c r="K22" i="1"/>
  <c r="K23" i="1" s="1"/>
  <c r="M5" i="16"/>
  <c r="M5" i="1"/>
  <c r="M5" i="20"/>
  <c r="M5" i="19"/>
  <c r="M5" i="21"/>
  <c r="M5" i="23"/>
  <c r="L136" i="1"/>
  <c r="L18" i="1"/>
  <c r="L19" i="1" s="1"/>
  <c r="J44" i="1" l="1"/>
  <c r="J45" i="1" s="1"/>
  <c r="J52" i="1"/>
  <c r="J53" i="1" s="1"/>
  <c r="K44" i="1"/>
  <c r="K52" i="1"/>
  <c r="T13" i="1"/>
  <c r="T14" i="1" s="1"/>
  <c r="U10" i="1"/>
  <c r="J25" i="1"/>
  <c r="J27" i="1" s="1"/>
  <c r="J2" i="21"/>
  <c r="J2" i="20"/>
  <c r="J12" i="21"/>
  <c r="J14" i="21" s="1"/>
  <c r="J13" i="16" s="1"/>
  <c r="J2" i="23"/>
  <c r="J100" i="1"/>
  <c r="J2" i="19"/>
  <c r="J2" i="16"/>
  <c r="J81" i="1"/>
  <c r="J33" i="1"/>
  <c r="J2" i="1"/>
  <c r="J135" i="1"/>
  <c r="J154" i="1"/>
  <c r="J155" i="1" s="1"/>
  <c r="J13" i="21" s="1"/>
  <c r="J89" i="1"/>
  <c r="J63" i="1"/>
  <c r="J64" i="1" s="1"/>
  <c r="L99" i="1"/>
  <c r="L22" i="1"/>
  <c r="L23" i="1" s="1"/>
  <c r="L26" i="1"/>
  <c r="L62" i="1"/>
  <c r="M18" i="1"/>
  <c r="M19" i="1" s="1"/>
  <c r="M136" i="1"/>
  <c r="F97" i="1"/>
  <c r="F84" i="1"/>
  <c r="F86" i="1" s="1"/>
  <c r="F80" i="1"/>
  <c r="N5" i="20"/>
  <c r="N5" i="21"/>
  <c r="N5" i="23"/>
  <c r="N5" i="16"/>
  <c r="N5" i="1"/>
  <c r="N5" i="19"/>
  <c r="K81" i="1"/>
  <c r="K12" i="21"/>
  <c r="K2" i="16"/>
  <c r="K2" i="19"/>
  <c r="K89" i="1"/>
  <c r="K25" i="1"/>
  <c r="K27" i="1" s="1"/>
  <c r="K2" i="23"/>
  <c r="K2" i="21"/>
  <c r="K135" i="1"/>
  <c r="K137" i="1" s="1"/>
  <c r="K2" i="1"/>
  <c r="K2" i="20"/>
  <c r="K100" i="1"/>
  <c r="K154" i="1"/>
  <c r="K155" i="1" s="1"/>
  <c r="K33" i="1"/>
  <c r="K63" i="1"/>
  <c r="K64" i="1" s="1"/>
  <c r="K67" i="1" s="1"/>
  <c r="K68" i="1" s="1"/>
  <c r="K71" i="1" s="1"/>
  <c r="K72" i="1" s="1"/>
  <c r="V10" i="1" l="1"/>
  <c r="U13" i="1"/>
  <c r="U14" i="1" s="1"/>
  <c r="L52" i="1"/>
  <c r="L53" i="1" s="1"/>
  <c r="L56" i="1" s="1"/>
  <c r="L44" i="1"/>
  <c r="L45" i="1" s="1"/>
  <c r="L55" i="1" s="1"/>
  <c r="J56" i="1"/>
  <c r="K53" i="1"/>
  <c r="K56" i="1" s="1"/>
  <c r="J55" i="1"/>
  <c r="J57" i="1" s="1"/>
  <c r="K45" i="1"/>
  <c r="K55" i="1" s="1"/>
  <c r="J34" i="1"/>
  <c r="J142" i="1" s="1"/>
  <c r="J15" i="19"/>
  <c r="J22" i="16"/>
  <c r="J25" i="19"/>
  <c r="J31" i="16"/>
  <c r="K17" i="20"/>
  <c r="K18" i="20" s="1"/>
  <c r="K21" i="20" s="1"/>
  <c r="O5" i="16"/>
  <c r="O5" i="23"/>
  <c r="O5" i="19"/>
  <c r="O5" i="1"/>
  <c r="O5" i="20"/>
  <c r="O5" i="21"/>
  <c r="K82" i="1"/>
  <c r="K92" i="1" s="1"/>
  <c r="J82" i="1"/>
  <c r="K13" i="21"/>
  <c r="K14" i="21" s="1"/>
  <c r="J67" i="1"/>
  <c r="J68" i="1" s="1"/>
  <c r="N136" i="1"/>
  <c r="N18" i="1"/>
  <c r="N19" i="1" s="1"/>
  <c r="F98" i="1"/>
  <c r="F88" i="1"/>
  <c r="K4" i="19"/>
  <c r="K4" i="20"/>
  <c r="K4" i="1"/>
  <c r="K4" i="23"/>
  <c r="K4" i="16"/>
  <c r="K4" i="21"/>
  <c r="M26" i="1"/>
  <c r="M22" i="1"/>
  <c r="M23" i="1" s="1"/>
  <c r="M99" i="1"/>
  <c r="M62" i="1"/>
  <c r="L2" i="1"/>
  <c r="L2" i="21"/>
  <c r="L2" i="19"/>
  <c r="L63" i="1"/>
  <c r="L64" i="1" s="1"/>
  <c r="L67" i="1" s="1"/>
  <c r="L68" i="1" s="1"/>
  <c r="L71" i="1" s="1"/>
  <c r="L72" i="1" s="1"/>
  <c r="L2" i="23"/>
  <c r="L135" i="1"/>
  <c r="L137" i="1" s="1"/>
  <c r="L89" i="1"/>
  <c r="L81" i="1"/>
  <c r="L82" i="1" s="1"/>
  <c r="L92" i="1" s="1"/>
  <c r="L12" i="21"/>
  <c r="L25" i="1"/>
  <c r="L27" i="1" s="1"/>
  <c r="L2" i="16"/>
  <c r="L100" i="1"/>
  <c r="L154" i="1"/>
  <c r="L155" i="1" s="1"/>
  <c r="L13" i="21" s="1"/>
  <c r="L2" i="20"/>
  <c r="L33" i="1"/>
  <c r="L34" i="1" s="1"/>
  <c r="K34" i="1"/>
  <c r="J112" i="1"/>
  <c r="K57" i="1" l="1"/>
  <c r="J143" i="1"/>
  <c r="M52" i="1"/>
  <c r="M53" i="1" s="1"/>
  <c r="M56" i="1" s="1"/>
  <c r="M44" i="1"/>
  <c r="M45" i="1" s="1"/>
  <c r="M55" i="1" s="1"/>
  <c r="L57" i="1"/>
  <c r="W10" i="1"/>
  <c r="V13" i="1"/>
  <c r="V14" i="1" s="1"/>
  <c r="J111" i="1"/>
  <c r="J114" i="1" s="1"/>
  <c r="J3" i="1" s="1"/>
  <c r="K112" i="1"/>
  <c r="J90" i="1"/>
  <c r="L90" i="1"/>
  <c r="K90" i="1"/>
  <c r="K25" i="19"/>
  <c r="K15" i="19"/>
  <c r="K22" i="16"/>
  <c r="K13" i="16"/>
  <c r="K31" i="16"/>
  <c r="J92" i="1"/>
  <c r="J94" i="1" s="1"/>
  <c r="P5" i="23"/>
  <c r="P5" i="19"/>
  <c r="P5" i="1"/>
  <c r="P5" i="16"/>
  <c r="P5" i="20"/>
  <c r="P5" i="21"/>
  <c r="K111" i="1"/>
  <c r="K142" i="1"/>
  <c r="L4" i="21"/>
  <c r="L4" i="16"/>
  <c r="L4" i="20"/>
  <c r="L4" i="19"/>
  <c r="L4" i="1"/>
  <c r="L4" i="23"/>
  <c r="N62" i="1"/>
  <c r="N26" i="1"/>
  <c r="N99" i="1"/>
  <c r="N22" i="1"/>
  <c r="N23" i="1" s="1"/>
  <c r="L111" i="1"/>
  <c r="L142" i="1"/>
  <c r="O136" i="1"/>
  <c r="O18" i="1"/>
  <c r="O19" i="1" s="1"/>
  <c r="L14" i="21"/>
  <c r="L17" i="20"/>
  <c r="L18" i="20" s="1"/>
  <c r="L21" i="20" s="1"/>
  <c r="M154" i="1"/>
  <c r="M155" i="1" s="1"/>
  <c r="M13" i="21" s="1"/>
  <c r="M81" i="1"/>
  <c r="M82" i="1" s="1"/>
  <c r="M92" i="1" s="1"/>
  <c r="M100" i="1"/>
  <c r="M101" i="1" s="1"/>
  <c r="M33" i="1"/>
  <c r="M25" i="1"/>
  <c r="M27" i="1" s="1"/>
  <c r="M2" i="23"/>
  <c r="M2" i="16"/>
  <c r="M12" i="21"/>
  <c r="M135" i="1"/>
  <c r="M137" i="1" s="1"/>
  <c r="M2" i="1"/>
  <c r="M2" i="20"/>
  <c r="M89" i="1"/>
  <c r="M90" i="1" s="1"/>
  <c r="M2" i="19"/>
  <c r="M2" i="21"/>
  <c r="M63" i="1"/>
  <c r="M64" i="1" s="1"/>
  <c r="K101" i="1"/>
  <c r="J101" i="1"/>
  <c r="L101" i="1"/>
  <c r="J71" i="1"/>
  <c r="J72" i="1" s="1"/>
  <c r="K19" i="20"/>
  <c r="K15" i="23" s="1"/>
  <c r="M57" i="1" l="1"/>
  <c r="N44" i="1"/>
  <c r="N45" i="1" s="1"/>
  <c r="N52" i="1"/>
  <c r="N53" i="1" s="1"/>
  <c r="W13" i="1"/>
  <c r="W14" i="1" s="1"/>
  <c r="X10" i="1"/>
  <c r="J3" i="21"/>
  <c r="J3" i="16"/>
  <c r="J3" i="23"/>
  <c r="J3" i="19"/>
  <c r="J3" i="20"/>
  <c r="K143" i="1"/>
  <c r="L112" i="1"/>
  <c r="K104" i="1"/>
  <c r="K105" i="1" s="1"/>
  <c r="L104" i="1"/>
  <c r="L105" i="1" s="1"/>
  <c r="M104" i="1"/>
  <c r="M105" i="1" s="1"/>
  <c r="M14" i="21"/>
  <c r="M31" i="16" s="1"/>
  <c r="J17" i="20"/>
  <c r="J18" i="20" s="1"/>
  <c r="J21" i="20" s="1"/>
  <c r="M67" i="1"/>
  <c r="M68" i="1" s="1"/>
  <c r="M4" i="20"/>
  <c r="M4" i="16"/>
  <c r="M4" i="1"/>
  <c r="M4" i="19"/>
  <c r="M4" i="21"/>
  <c r="M4" i="23"/>
  <c r="Q5" i="16"/>
  <c r="Q5" i="1"/>
  <c r="Q5" i="20"/>
  <c r="Q5" i="23"/>
  <c r="Q5" i="19"/>
  <c r="Q5" i="21"/>
  <c r="M93" i="1"/>
  <c r="M119" i="1"/>
  <c r="N120" i="1" s="1"/>
  <c r="J104" i="1"/>
  <c r="L15" i="19"/>
  <c r="L25" i="19"/>
  <c r="L22" i="16"/>
  <c r="L13" i="16"/>
  <c r="L31" i="16"/>
  <c r="N2" i="1"/>
  <c r="N81" i="1"/>
  <c r="N82" i="1" s="1"/>
  <c r="N92" i="1" s="1"/>
  <c r="N2" i="23"/>
  <c r="N33" i="1"/>
  <c r="N34" i="1" s="1"/>
  <c r="N2" i="20"/>
  <c r="N63" i="1"/>
  <c r="N64" i="1" s="1"/>
  <c r="N67" i="1" s="1"/>
  <c r="N68" i="1" s="1"/>
  <c r="N71" i="1" s="1"/>
  <c r="N72" i="1" s="1"/>
  <c r="N135" i="1"/>
  <c r="N137" i="1" s="1"/>
  <c r="N12" i="21"/>
  <c r="N2" i="21"/>
  <c r="N2" i="19"/>
  <c r="N89" i="1"/>
  <c r="N90" i="1" s="1"/>
  <c r="N2" i="16"/>
  <c r="N25" i="1"/>
  <c r="N27" i="1" s="1"/>
  <c r="N100" i="1"/>
  <c r="N101" i="1" s="1"/>
  <c r="N154" i="1"/>
  <c r="N155" i="1" s="1"/>
  <c r="N13" i="21" s="1"/>
  <c r="M34" i="1"/>
  <c r="P136" i="1"/>
  <c r="P18" i="1"/>
  <c r="P19" i="1" s="1"/>
  <c r="K93" i="1"/>
  <c r="K119" i="1"/>
  <c r="L120" i="1" s="1"/>
  <c r="L19" i="20"/>
  <c r="L15" i="23" s="1"/>
  <c r="J144" i="1"/>
  <c r="J146" i="1" s="1"/>
  <c r="J113" i="1"/>
  <c r="L93" i="1"/>
  <c r="L119" i="1"/>
  <c r="M120" i="1" s="1"/>
  <c r="O26" i="1"/>
  <c r="O99" i="1"/>
  <c r="O22" i="1"/>
  <c r="O23" i="1" s="1"/>
  <c r="O62" i="1"/>
  <c r="J119" i="1"/>
  <c r="K120" i="1" s="1"/>
  <c r="J93" i="1"/>
  <c r="K94" i="1" s="1"/>
  <c r="N55" i="1" l="1"/>
  <c r="N57" i="1" s="1"/>
  <c r="N143" i="1" s="1"/>
  <c r="X13" i="1"/>
  <c r="X14" i="1" s="1"/>
  <c r="Y10" i="1"/>
  <c r="O44" i="1"/>
  <c r="O45" i="1" s="1"/>
  <c r="O55" i="1" s="1"/>
  <c r="O52" i="1"/>
  <c r="O53" i="1" s="1"/>
  <c r="O56" i="1" s="1"/>
  <c r="N56" i="1"/>
  <c r="M143" i="1"/>
  <c r="L143" i="1"/>
  <c r="N104" i="1"/>
  <c r="N105" i="1" s="1"/>
  <c r="M13" i="16"/>
  <c r="M108" i="1"/>
  <c r="M109" i="1" s="1"/>
  <c r="K108" i="1"/>
  <c r="K109" i="1" s="1"/>
  <c r="L108" i="1"/>
  <c r="L109" i="1" s="1"/>
  <c r="J105" i="1"/>
  <c r="M15" i="19"/>
  <c r="M25" i="19"/>
  <c r="M22" i="16"/>
  <c r="N14" i="21"/>
  <c r="L94" i="1"/>
  <c r="K113" i="1"/>
  <c r="K114" i="1" s="1"/>
  <c r="K3" i="1" s="1"/>
  <c r="K144" i="1"/>
  <c r="N142" i="1"/>
  <c r="N111" i="1"/>
  <c r="M122" i="1"/>
  <c r="N122" i="1"/>
  <c r="Q18" i="1"/>
  <c r="Q19" i="1" s="1"/>
  <c r="Q136" i="1"/>
  <c r="R5" i="21"/>
  <c r="R5" i="1"/>
  <c r="R5" i="19"/>
  <c r="R5" i="23"/>
  <c r="R5" i="16"/>
  <c r="R5" i="20"/>
  <c r="J19" i="20"/>
  <c r="N119" i="1"/>
  <c r="O120" i="1" s="1"/>
  <c r="N93" i="1"/>
  <c r="N17" i="20"/>
  <c r="N18" i="20" s="1"/>
  <c r="N21" i="20" s="1"/>
  <c r="K122" i="1"/>
  <c r="K123" i="1" s="1"/>
  <c r="O154" i="1"/>
  <c r="O155" i="1" s="1"/>
  <c r="O25" i="1"/>
  <c r="O27" i="1" s="1"/>
  <c r="O2" i="21"/>
  <c r="O81" i="1"/>
  <c r="O82" i="1" s="1"/>
  <c r="O92" i="1" s="1"/>
  <c r="O135" i="1"/>
  <c r="O137" i="1" s="1"/>
  <c r="O2" i="16"/>
  <c r="O100" i="1"/>
  <c r="O101" i="1" s="1"/>
  <c r="O89" i="1"/>
  <c r="O90" i="1" s="1"/>
  <c r="O2" i="20"/>
  <c r="O33" i="1"/>
  <c r="O12" i="21"/>
  <c r="O2" i="19"/>
  <c r="O2" i="23"/>
  <c r="O2" i="1"/>
  <c r="O63" i="1"/>
  <c r="O64" i="1" s="1"/>
  <c r="O67" i="1" s="1"/>
  <c r="O68" i="1" s="1"/>
  <c r="O71" i="1" s="1"/>
  <c r="O72" i="1" s="1"/>
  <c r="M142" i="1"/>
  <c r="M111" i="1"/>
  <c r="M71" i="1"/>
  <c r="M72" i="1" s="1"/>
  <c r="M112" i="1"/>
  <c r="L122" i="1"/>
  <c r="P26" i="1"/>
  <c r="P22" i="1"/>
  <c r="P23" i="1" s="1"/>
  <c r="P99" i="1"/>
  <c r="P62" i="1"/>
  <c r="N4" i="16"/>
  <c r="N4" i="23"/>
  <c r="N4" i="19"/>
  <c r="N4" i="21"/>
  <c r="N4" i="20"/>
  <c r="N4" i="1"/>
  <c r="Z10" i="1" l="1"/>
  <c r="Y13" i="1"/>
  <c r="Y14" i="1" s="1"/>
  <c r="P52" i="1"/>
  <c r="P53" i="1" s="1"/>
  <c r="P56" i="1" s="1"/>
  <c r="P44" i="1"/>
  <c r="P45" i="1" s="1"/>
  <c r="P55" i="1" s="1"/>
  <c r="O57" i="1"/>
  <c r="O104" i="1"/>
  <c r="O105" i="1" s="1"/>
  <c r="K14" i="16"/>
  <c r="K15" i="16" s="1"/>
  <c r="K16" i="19"/>
  <c r="K17" i="19" s="1"/>
  <c r="K30" i="19" s="1"/>
  <c r="K23" i="16"/>
  <c r="K26" i="19"/>
  <c r="K27" i="19" s="1"/>
  <c r="K31" i="19" s="1"/>
  <c r="K32" i="16"/>
  <c r="K33" i="16" s="1"/>
  <c r="L26" i="19"/>
  <c r="L27" i="19" s="1"/>
  <c r="L31" i="19" s="1"/>
  <c r="L32" i="16"/>
  <c r="L33" i="16" s="1"/>
  <c r="L14" i="16"/>
  <c r="L15" i="16" s="1"/>
  <c r="L16" i="16" s="1"/>
  <c r="L10" i="23" s="1"/>
  <c r="L23" i="16"/>
  <c r="L16" i="19"/>
  <c r="L17" i="19" s="1"/>
  <c r="L30" i="19" s="1"/>
  <c r="M26" i="19"/>
  <c r="M27" i="19" s="1"/>
  <c r="M31" i="19" s="1"/>
  <c r="M16" i="19"/>
  <c r="M17" i="19" s="1"/>
  <c r="M30" i="19" s="1"/>
  <c r="M23" i="16"/>
  <c r="M32" i="16"/>
  <c r="M33" i="16" s="1"/>
  <c r="M34" i="16" s="1"/>
  <c r="M12" i="23" s="1"/>
  <c r="M14" i="16"/>
  <c r="M15" i="16" s="1"/>
  <c r="M16" i="16" s="1"/>
  <c r="J108" i="1"/>
  <c r="J109" i="1" s="1"/>
  <c r="J14" i="16" s="1"/>
  <c r="N108" i="1"/>
  <c r="N109" i="1" s="1"/>
  <c r="L123" i="1"/>
  <c r="M123" i="1" s="1"/>
  <c r="N123" i="1" s="1"/>
  <c r="N13" i="16"/>
  <c r="N112" i="1"/>
  <c r="N25" i="19"/>
  <c r="N31" i="16"/>
  <c r="N15" i="19"/>
  <c r="N22" i="16"/>
  <c r="O34" i="1"/>
  <c r="M17" i="20"/>
  <c r="M18" i="20" s="1"/>
  <c r="M21" i="20" s="1"/>
  <c r="O17" i="20"/>
  <c r="O18" i="20" s="1"/>
  <c r="O21" i="20" s="1"/>
  <c r="O122" i="1"/>
  <c r="J15" i="23"/>
  <c r="R136" i="1"/>
  <c r="R18" i="1"/>
  <c r="R19" i="1" s="1"/>
  <c r="Q62" i="1"/>
  <c r="Q26" i="1"/>
  <c r="Q22" i="1"/>
  <c r="Q23" i="1" s="1"/>
  <c r="Q99" i="1"/>
  <c r="O119" i="1"/>
  <c r="P120" i="1" s="1"/>
  <c r="O93" i="1"/>
  <c r="K145" i="1"/>
  <c r="K146" i="1" s="1"/>
  <c r="N19" i="20"/>
  <c r="N15" i="23" s="1"/>
  <c r="S5" i="23"/>
  <c r="S5" i="16"/>
  <c r="S5" i="19"/>
  <c r="S5" i="1"/>
  <c r="S5" i="20"/>
  <c r="S5" i="21"/>
  <c r="K3" i="16"/>
  <c r="K3" i="23"/>
  <c r="K3" i="20"/>
  <c r="K3" i="21"/>
  <c r="K3" i="19"/>
  <c r="P2" i="23"/>
  <c r="P2" i="1"/>
  <c r="P2" i="19"/>
  <c r="P25" i="1"/>
  <c r="P27" i="1" s="1"/>
  <c r="P33" i="1"/>
  <c r="P34" i="1" s="1"/>
  <c r="P12" i="21"/>
  <c r="P89" i="1"/>
  <c r="P90" i="1" s="1"/>
  <c r="P135" i="1"/>
  <c r="P137" i="1" s="1"/>
  <c r="P63" i="1"/>
  <c r="P64" i="1" s="1"/>
  <c r="P154" i="1"/>
  <c r="P155" i="1" s="1"/>
  <c r="P13" i="21" s="1"/>
  <c r="P100" i="1"/>
  <c r="P101" i="1" s="1"/>
  <c r="P2" i="21"/>
  <c r="P2" i="16"/>
  <c r="P2" i="20"/>
  <c r="P81" i="1"/>
  <c r="P82" i="1" s="1"/>
  <c r="O4" i="19"/>
  <c r="O4" i="1"/>
  <c r="O4" i="16"/>
  <c r="O4" i="21"/>
  <c r="O4" i="20"/>
  <c r="O4" i="23"/>
  <c r="O13" i="21"/>
  <c r="O14" i="21" s="1"/>
  <c r="L144" i="1"/>
  <c r="M94" i="1"/>
  <c r="L113" i="1"/>
  <c r="L114" i="1" s="1"/>
  <c r="L3" i="1" s="1"/>
  <c r="Q44" i="1" l="1"/>
  <c r="Q45" i="1" s="1"/>
  <c r="Q52" i="1"/>
  <c r="Q53" i="1" s="1"/>
  <c r="P57" i="1"/>
  <c r="P112" i="1" s="1"/>
  <c r="Z13" i="1"/>
  <c r="Z14" i="1" s="1"/>
  <c r="AA10" i="1"/>
  <c r="J23" i="16"/>
  <c r="L32" i="19"/>
  <c r="K16" i="16"/>
  <c r="K10" i="23" s="1"/>
  <c r="K32" i="19"/>
  <c r="M32" i="19"/>
  <c r="M9" i="23" s="1"/>
  <c r="L34" i="16"/>
  <c r="L12" i="23" s="1"/>
  <c r="J16" i="19"/>
  <c r="J17" i="19" s="1"/>
  <c r="J30" i="19" s="1"/>
  <c r="J32" i="16"/>
  <c r="J33" i="16" s="1"/>
  <c r="J26" i="19"/>
  <c r="J27" i="19" s="1"/>
  <c r="J31" i="19" s="1"/>
  <c r="N14" i="16"/>
  <c r="N15" i="16" s="1"/>
  <c r="N26" i="19"/>
  <c r="N27" i="19" s="1"/>
  <c r="N31" i="19" s="1"/>
  <c r="N32" i="16"/>
  <c r="N33" i="16" s="1"/>
  <c r="N16" i="19"/>
  <c r="N17" i="19" s="1"/>
  <c r="N30" i="19" s="1"/>
  <c r="N23" i="16"/>
  <c r="K34" i="16"/>
  <c r="K12" i="23" s="1"/>
  <c r="J15" i="16"/>
  <c r="O108" i="1"/>
  <c r="O109" i="1" s="1"/>
  <c r="O123" i="1"/>
  <c r="P142" i="1"/>
  <c r="P111" i="1"/>
  <c r="O25" i="19"/>
  <c r="O15" i="19"/>
  <c r="O22" i="16"/>
  <c r="O31" i="16"/>
  <c r="O13" i="16"/>
  <c r="S18" i="1"/>
  <c r="S19" i="1" s="1"/>
  <c r="S136" i="1"/>
  <c r="Q63" i="1"/>
  <c r="Q64" i="1" s="1"/>
  <c r="Q67" i="1" s="1"/>
  <c r="Q68" i="1" s="1"/>
  <c r="Q71" i="1" s="1"/>
  <c r="Q72" i="1" s="1"/>
  <c r="Q2" i="23"/>
  <c r="Q2" i="19"/>
  <c r="Q25" i="1"/>
  <c r="Q27" i="1" s="1"/>
  <c r="Q81" i="1"/>
  <c r="Q82" i="1" s="1"/>
  <c r="Q92" i="1" s="1"/>
  <c r="Q100" i="1"/>
  <c r="Q101" i="1" s="1"/>
  <c r="Q33" i="1"/>
  <c r="Q34" i="1" s="1"/>
  <c r="Q89" i="1"/>
  <c r="Q90" i="1" s="1"/>
  <c r="Q154" i="1"/>
  <c r="Q155" i="1" s="1"/>
  <c r="Q13" i="21" s="1"/>
  <c r="Q2" i="20"/>
  <c r="Q2" i="16"/>
  <c r="Q2" i="21"/>
  <c r="Q12" i="21"/>
  <c r="Q135" i="1"/>
  <c r="Q137" i="1" s="1"/>
  <c r="Q2" i="1"/>
  <c r="M19" i="20"/>
  <c r="P92" i="1"/>
  <c r="P67" i="1"/>
  <c r="P68" i="1" s="1"/>
  <c r="L145" i="1"/>
  <c r="L146" i="1" s="1"/>
  <c r="P122" i="1"/>
  <c r="L3" i="19"/>
  <c r="L3" i="23"/>
  <c r="L3" i="21"/>
  <c r="L3" i="16"/>
  <c r="L3" i="20"/>
  <c r="P93" i="1"/>
  <c r="P119" i="1"/>
  <c r="Q120" i="1" s="1"/>
  <c r="P14" i="21"/>
  <c r="M10" i="23"/>
  <c r="O111" i="1"/>
  <c r="O142" i="1"/>
  <c r="N94" i="1"/>
  <c r="M144" i="1"/>
  <c r="M113" i="1"/>
  <c r="M114" i="1" s="1"/>
  <c r="M3" i="1" s="1"/>
  <c r="P104" i="1"/>
  <c r="P4" i="20"/>
  <c r="P4" i="21"/>
  <c r="P4" i="23"/>
  <c r="P4" i="1"/>
  <c r="P4" i="16"/>
  <c r="P4" i="19"/>
  <c r="T5" i="16"/>
  <c r="T5" i="1"/>
  <c r="T5" i="20"/>
  <c r="T5" i="21"/>
  <c r="T5" i="19"/>
  <c r="T5" i="23"/>
  <c r="R26" i="1"/>
  <c r="R62" i="1"/>
  <c r="R22" i="1"/>
  <c r="R23" i="1" s="1"/>
  <c r="R99" i="1"/>
  <c r="O19" i="20"/>
  <c r="O15" i="23" s="1"/>
  <c r="O112" i="1"/>
  <c r="O143" i="1"/>
  <c r="R44" i="1" l="1"/>
  <c r="R45" i="1" s="1"/>
  <c r="R55" i="1" s="1"/>
  <c r="R52" i="1"/>
  <c r="R53" i="1" s="1"/>
  <c r="R56" i="1" s="1"/>
  <c r="Q56" i="1"/>
  <c r="AB10" i="1"/>
  <c r="AA13" i="1"/>
  <c r="AA14" i="1" s="1"/>
  <c r="Q55" i="1"/>
  <c r="Q57" i="1" s="1"/>
  <c r="L9" i="23"/>
  <c r="Q104" i="1"/>
  <c r="Q105" i="1" s="1"/>
  <c r="K9" i="23"/>
  <c r="J34" i="16"/>
  <c r="J12" i="23" s="1"/>
  <c r="N34" i="16"/>
  <c r="N12" i="23" s="1"/>
  <c r="J32" i="19"/>
  <c r="N32" i="19"/>
  <c r="O23" i="16"/>
  <c r="O16" i="19"/>
  <c r="O17" i="19" s="1"/>
  <c r="O30" i="19" s="1"/>
  <c r="O32" i="16"/>
  <c r="O33" i="16" s="1"/>
  <c r="O14" i="16"/>
  <c r="O15" i="16" s="1"/>
  <c r="O16" i="16" s="1"/>
  <c r="O26" i="19"/>
  <c r="O27" i="19" s="1"/>
  <c r="O31" i="19" s="1"/>
  <c r="J16" i="16"/>
  <c r="N16" i="16"/>
  <c r="N10" i="23" s="1"/>
  <c r="P105" i="1"/>
  <c r="P123" i="1"/>
  <c r="P143" i="1"/>
  <c r="T136" i="1"/>
  <c r="T18" i="1"/>
  <c r="T19" i="1" s="1"/>
  <c r="Q142" i="1"/>
  <c r="Q111" i="1"/>
  <c r="M145" i="1"/>
  <c r="M146" i="1" s="1"/>
  <c r="M15" i="23"/>
  <c r="S22" i="1"/>
  <c r="S23" i="1" s="1"/>
  <c r="S99" i="1"/>
  <c r="S26" i="1"/>
  <c r="S62" i="1"/>
  <c r="R2" i="1"/>
  <c r="R12" i="21"/>
  <c r="R135" i="1"/>
  <c r="R137" i="1" s="1"/>
  <c r="R63" i="1"/>
  <c r="R64" i="1" s="1"/>
  <c r="R2" i="19"/>
  <c r="R81" i="1"/>
  <c r="R82" i="1" s="1"/>
  <c r="R2" i="23"/>
  <c r="R2" i="16"/>
  <c r="R2" i="21"/>
  <c r="R89" i="1"/>
  <c r="R90" i="1" s="1"/>
  <c r="R33" i="1"/>
  <c r="R34" i="1" s="1"/>
  <c r="R2" i="20"/>
  <c r="R100" i="1"/>
  <c r="R101" i="1" s="1"/>
  <c r="R154" i="1"/>
  <c r="R155" i="1" s="1"/>
  <c r="R13" i="21" s="1"/>
  <c r="R25" i="1"/>
  <c r="R27" i="1" s="1"/>
  <c r="N113" i="1"/>
  <c r="N114" i="1" s="1"/>
  <c r="N3" i="1" s="1"/>
  <c r="N144" i="1"/>
  <c r="O94" i="1"/>
  <c r="P15" i="19"/>
  <c r="P25" i="19"/>
  <c r="P13" i="16"/>
  <c r="P22" i="16"/>
  <c r="P31" i="16"/>
  <c r="P71" i="1"/>
  <c r="P72" i="1" s="1"/>
  <c r="Q4" i="23"/>
  <c r="Q4" i="21"/>
  <c r="Q4" i="16"/>
  <c r="Q4" i="19"/>
  <c r="Q4" i="1"/>
  <c r="Q4" i="20"/>
  <c r="M3" i="20"/>
  <c r="M3" i="16"/>
  <c r="M3" i="23"/>
  <c r="M3" i="19"/>
  <c r="M3" i="21"/>
  <c r="Q122" i="1"/>
  <c r="U5" i="19"/>
  <c r="U5" i="16"/>
  <c r="U5" i="1"/>
  <c r="U5" i="23"/>
  <c r="U5" i="21"/>
  <c r="U5" i="20"/>
  <c r="Q14" i="21"/>
  <c r="Q119" i="1"/>
  <c r="R120" i="1" s="1"/>
  <c r="Q93" i="1"/>
  <c r="Q17" i="20"/>
  <c r="Q18" i="20" s="1"/>
  <c r="Q21" i="20" s="1"/>
  <c r="S52" i="1" l="1"/>
  <c r="S53" i="1" s="1"/>
  <c r="S56" i="1" s="1"/>
  <c r="S44" i="1"/>
  <c r="S45" i="1" s="1"/>
  <c r="S55" i="1" s="1"/>
  <c r="AC10" i="1"/>
  <c r="AB13" i="1"/>
  <c r="AB14" i="1" s="1"/>
  <c r="R57" i="1"/>
  <c r="P108" i="1"/>
  <c r="P109" i="1" s="1"/>
  <c r="P16" i="19" s="1"/>
  <c r="P17" i="19" s="1"/>
  <c r="P30" i="19" s="1"/>
  <c r="N9" i="23"/>
  <c r="O34" i="16"/>
  <c r="O12" i="23" s="1"/>
  <c r="J9" i="23"/>
  <c r="O32" i="19"/>
  <c r="O9" i="23" s="1"/>
  <c r="Q108" i="1"/>
  <c r="Q109" i="1" s="1"/>
  <c r="Q123" i="1"/>
  <c r="R112" i="1"/>
  <c r="R122" i="1"/>
  <c r="U18" i="1"/>
  <c r="U19" i="1" s="1"/>
  <c r="U136" i="1"/>
  <c r="N3" i="19"/>
  <c r="N3" i="16"/>
  <c r="N3" i="23"/>
  <c r="N3" i="20"/>
  <c r="N3" i="21"/>
  <c r="J10" i="23"/>
  <c r="R4" i="20"/>
  <c r="R4" i="19"/>
  <c r="R4" i="16"/>
  <c r="R4" i="21"/>
  <c r="R4" i="23"/>
  <c r="R4" i="1"/>
  <c r="Q143" i="1"/>
  <c r="Q112" i="1"/>
  <c r="V5" i="1"/>
  <c r="V5" i="20"/>
  <c r="V5" i="23"/>
  <c r="V5" i="21"/>
  <c r="V5" i="16"/>
  <c r="V5" i="19"/>
  <c r="P14" i="16"/>
  <c r="P15" i="16" s="1"/>
  <c r="P17" i="20"/>
  <c r="P18" i="20" s="1"/>
  <c r="P21" i="20" s="1"/>
  <c r="R93" i="1"/>
  <c r="R119" i="1"/>
  <c r="S120" i="1" s="1"/>
  <c r="R67" i="1"/>
  <c r="R68" i="1" s="1"/>
  <c r="R14" i="21"/>
  <c r="S154" i="1"/>
  <c r="S155" i="1" s="1"/>
  <c r="S13" i="21" s="1"/>
  <c r="S135" i="1"/>
  <c r="S137" i="1" s="1"/>
  <c r="S2" i="20"/>
  <c r="S2" i="16"/>
  <c r="S2" i="19"/>
  <c r="S89" i="1"/>
  <c r="S90" i="1" s="1"/>
  <c r="S63" i="1"/>
  <c r="S64" i="1" s="1"/>
  <c r="S67" i="1" s="1"/>
  <c r="S68" i="1" s="1"/>
  <c r="S71" i="1" s="1"/>
  <c r="S72" i="1" s="1"/>
  <c r="S12" i="21"/>
  <c r="S2" i="21"/>
  <c r="S100" i="1"/>
  <c r="S101" i="1" s="1"/>
  <c r="S2" i="1"/>
  <c r="S25" i="1"/>
  <c r="S27" i="1" s="1"/>
  <c r="S33" i="1"/>
  <c r="S81" i="1"/>
  <c r="S82" i="1" s="1"/>
  <c r="S92" i="1" s="1"/>
  <c r="S2" i="23"/>
  <c r="N145" i="1"/>
  <c r="N146" i="1" s="1"/>
  <c r="Q25" i="19"/>
  <c r="Q15" i="19"/>
  <c r="Q22" i="16"/>
  <c r="Q13" i="16"/>
  <c r="Q31" i="16"/>
  <c r="O10" i="23"/>
  <c r="R142" i="1"/>
  <c r="R111" i="1"/>
  <c r="O144" i="1"/>
  <c r="O113" i="1"/>
  <c r="O114" i="1" s="1"/>
  <c r="O3" i="1" s="1"/>
  <c r="P94" i="1"/>
  <c r="R104" i="1"/>
  <c r="T62" i="1"/>
  <c r="T26" i="1"/>
  <c r="T99" i="1"/>
  <c r="T22" i="1"/>
  <c r="T23" i="1" s="1"/>
  <c r="Q19" i="20"/>
  <c r="Q15" i="23" s="1"/>
  <c r="R92" i="1"/>
  <c r="S57" i="1" l="1"/>
  <c r="AD10" i="1"/>
  <c r="AC13" i="1"/>
  <c r="AC14" i="1" s="1"/>
  <c r="T52" i="1"/>
  <c r="T53" i="1" s="1"/>
  <c r="T56" i="1" s="1"/>
  <c r="T44" i="1"/>
  <c r="T45" i="1" s="1"/>
  <c r="T55" i="1" s="1"/>
  <c r="T57" i="1" s="1"/>
  <c r="P23" i="16"/>
  <c r="P26" i="19"/>
  <c r="P27" i="19" s="1"/>
  <c r="P31" i="19" s="1"/>
  <c r="P32" i="16"/>
  <c r="P33" i="16" s="1"/>
  <c r="P34" i="16" s="1"/>
  <c r="S104" i="1"/>
  <c r="S105" i="1" s="1"/>
  <c r="Q32" i="16"/>
  <c r="Q33" i="16" s="1"/>
  <c r="Q14" i="16"/>
  <c r="Q15" i="16" s="1"/>
  <c r="Q26" i="19"/>
  <c r="Q27" i="19" s="1"/>
  <c r="Q31" i="19" s="1"/>
  <c r="Q16" i="19"/>
  <c r="Q17" i="19" s="1"/>
  <c r="Q30" i="19" s="1"/>
  <c r="Q23" i="16"/>
  <c r="R105" i="1"/>
  <c r="R123" i="1"/>
  <c r="P16" i="16"/>
  <c r="R143" i="1"/>
  <c r="P32" i="19"/>
  <c r="S17" i="20"/>
  <c r="S18" i="20" s="1"/>
  <c r="S21" i="20" s="1"/>
  <c r="R15" i="19"/>
  <c r="R25" i="19"/>
  <c r="R31" i="16"/>
  <c r="R13" i="16"/>
  <c r="R22" i="16"/>
  <c r="W5" i="16"/>
  <c r="W5" i="19"/>
  <c r="W5" i="23"/>
  <c r="W5" i="21"/>
  <c r="W5" i="1"/>
  <c r="W5" i="20"/>
  <c r="S34" i="1"/>
  <c r="T33" i="1"/>
  <c r="T34" i="1" s="1"/>
  <c r="T81" i="1"/>
  <c r="T82" i="1" s="1"/>
  <c r="T92" i="1" s="1"/>
  <c r="T25" i="1"/>
  <c r="T27" i="1" s="1"/>
  <c r="T2" i="1"/>
  <c r="T63" i="1"/>
  <c r="T64" i="1" s="1"/>
  <c r="T67" i="1" s="1"/>
  <c r="T68" i="1" s="1"/>
  <c r="T71" i="1" s="1"/>
  <c r="T72" i="1" s="1"/>
  <c r="T2" i="20"/>
  <c r="T89" i="1"/>
  <c r="T90" i="1" s="1"/>
  <c r="T2" i="21"/>
  <c r="T2" i="23"/>
  <c r="T12" i="21"/>
  <c r="T2" i="16"/>
  <c r="T154" i="1"/>
  <c r="T155" i="1" s="1"/>
  <c r="T13" i="21" s="1"/>
  <c r="T2" i="19"/>
  <c r="T100" i="1"/>
  <c r="T101" i="1" s="1"/>
  <c r="T135" i="1"/>
  <c r="T137" i="1" s="1"/>
  <c r="S93" i="1"/>
  <c r="S119" i="1"/>
  <c r="T120" i="1" s="1"/>
  <c r="P19" i="20"/>
  <c r="P144" i="1"/>
  <c r="Q94" i="1"/>
  <c r="P113" i="1"/>
  <c r="P114" i="1" s="1"/>
  <c r="P3" i="1" s="1"/>
  <c r="O3" i="19"/>
  <c r="O3" i="20"/>
  <c r="O3" i="23"/>
  <c r="O3" i="16"/>
  <c r="O3" i="21"/>
  <c r="O145" i="1"/>
  <c r="O146" i="1" s="1"/>
  <c r="S14" i="21"/>
  <c r="R71" i="1"/>
  <c r="R72" i="1" s="1"/>
  <c r="V136" i="1"/>
  <c r="V18" i="1"/>
  <c r="V19" i="1" s="1"/>
  <c r="U62" i="1"/>
  <c r="U26" i="1"/>
  <c r="U22" i="1"/>
  <c r="U23" i="1" s="1"/>
  <c r="U99" i="1"/>
  <c r="S4" i="23"/>
  <c r="S4" i="19"/>
  <c r="S4" i="1"/>
  <c r="S4" i="21"/>
  <c r="S4" i="16"/>
  <c r="S4" i="20"/>
  <c r="S122" i="1"/>
  <c r="U44" i="1" l="1"/>
  <c r="U45" i="1" s="1"/>
  <c r="U55" i="1" s="1"/>
  <c r="U57" i="1" s="1"/>
  <c r="U52" i="1"/>
  <c r="U53" i="1" s="1"/>
  <c r="U56" i="1" s="1"/>
  <c r="AE10" i="1"/>
  <c r="AD13" i="1"/>
  <c r="AD14" i="1" s="1"/>
  <c r="R108" i="1"/>
  <c r="R109" i="1" s="1"/>
  <c r="R32" i="16" s="1"/>
  <c r="R33" i="16" s="1"/>
  <c r="T104" i="1"/>
  <c r="T105" i="1" s="1"/>
  <c r="Q32" i="19"/>
  <c r="P9" i="23"/>
  <c r="Q34" i="16"/>
  <c r="Q12" i="23" s="1"/>
  <c r="S108" i="1"/>
  <c r="S109" i="1" s="1"/>
  <c r="S123" i="1"/>
  <c r="Q16" i="16"/>
  <c r="Q10" i="23" s="1"/>
  <c r="T142" i="1"/>
  <c r="T111" i="1"/>
  <c r="U12" i="21"/>
  <c r="U2" i="20"/>
  <c r="U33" i="1"/>
  <c r="U34" i="1" s="1"/>
  <c r="U63" i="1"/>
  <c r="U64" i="1" s="1"/>
  <c r="U67" i="1" s="1"/>
  <c r="U68" i="1" s="1"/>
  <c r="U2" i="23"/>
  <c r="U154" i="1"/>
  <c r="U155" i="1" s="1"/>
  <c r="U13" i="21" s="1"/>
  <c r="U2" i="1"/>
  <c r="U2" i="21"/>
  <c r="U100" i="1"/>
  <c r="U101" i="1" s="1"/>
  <c r="U2" i="16"/>
  <c r="U2" i="19"/>
  <c r="U25" i="1"/>
  <c r="U27" i="1" s="1"/>
  <c r="U135" i="1"/>
  <c r="U137" i="1" s="1"/>
  <c r="U81" i="1"/>
  <c r="U82" i="1" s="1"/>
  <c r="U92" i="1" s="1"/>
  <c r="U89" i="1"/>
  <c r="U90" i="1" s="1"/>
  <c r="S25" i="19"/>
  <c r="S15" i="19"/>
  <c r="S31" i="16"/>
  <c r="S13" i="16"/>
  <c r="S22" i="16"/>
  <c r="S112" i="1"/>
  <c r="S143" i="1"/>
  <c r="Q113" i="1"/>
  <c r="Q114" i="1" s="1"/>
  <c r="Q3" i="1" s="1"/>
  <c r="Q144" i="1"/>
  <c r="R94" i="1"/>
  <c r="P12" i="23"/>
  <c r="X5" i="19"/>
  <c r="X5" i="16"/>
  <c r="X5" i="23"/>
  <c r="X5" i="1"/>
  <c r="X5" i="20"/>
  <c r="X5" i="21"/>
  <c r="S19" i="20"/>
  <c r="S15" i="23" s="1"/>
  <c r="P145" i="1"/>
  <c r="P146" i="1" s="1"/>
  <c r="P15" i="23"/>
  <c r="T4" i="20"/>
  <c r="T4" i="19"/>
  <c r="T4" i="1"/>
  <c r="T4" i="16"/>
  <c r="T4" i="23"/>
  <c r="T4" i="21"/>
  <c r="S142" i="1"/>
  <c r="S111" i="1"/>
  <c r="W18" i="1"/>
  <c r="W19" i="1" s="1"/>
  <c r="W136" i="1"/>
  <c r="V26" i="1"/>
  <c r="V99" i="1"/>
  <c r="V22" i="1"/>
  <c r="V23" i="1" s="1"/>
  <c r="V62" i="1"/>
  <c r="R17" i="20"/>
  <c r="R18" i="20" s="1"/>
  <c r="R21" i="20" s="1"/>
  <c r="P3" i="21"/>
  <c r="P3" i="23"/>
  <c r="P3" i="19"/>
  <c r="P3" i="16"/>
  <c r="P3" i="20"/>
  <c r="T122" i="1"/>
  <c r="T14" i="21"/>
  <c r="T119" i="1"/>
  <c r="U120" i="1" s="1"/>
  <c r="T93" i="1"/>
  <c r="T17" i="20"/>
  <c r="T18" i="20" s="1"/>
  <c r="T21" i="20" s="1"/>
  <c r="AF10" i="1" l="1"/>
  <c r="AE13" i="1"/>
  <c r="AE14" i="1" s="1"/>
  <c r="V44" i="1"/>
  <c r="V45" i="1" s="1"/>
  <c r="V55" i="1" s="1"/>
  <c r="V57" i="1" s="1"/>
  <c r="V52" i="1"/>
  <c r="V53" i="1" s="1"/>
  <c r="V56" i="1" s="1"/>
  <c r="R23" i="16"/>
  <c r="R16" i="19"/>
  <c r="R17" i="19" s="1"/>
  <c r="R30" i="19" s="1"/>
  <c r="R14" i="16"/>
  <c r="R15" i="16" s="1"/>
  <c r="R16" i="16" s="1"/>
  <c r="R26" i="19"/>
  <c r="R27" i="19" s="1"/>
  <c r="R31" i="19" s="1"/>
  <c r="U104" i="1"/>
  <c r="U105" i="1" s="1"/>
  <c r="Q9" i="23"/>
  <c r="S26" i="19"/>
  <c r="S27" i="19" s="1"/>
  <c r="S31" i="19" s="1"/>
  <c r="S23" i="16"/>
  <c r="S14" i="16"/>
  <c r="S15" i="16" s="1"/>
  <c r="S16" i="16" s="1"/>
  <c r="S16" i="19"/>
  <c r="S17" i="19" s="1"/>
  <c r="S30" i="19" s="1"/>
  <c r="S32" i="16"/>
  <c r="S33" i="16" s="1"/>
  <c r="S34" i="16" s="1"/>
  <c r="S12" i="23" s="1"/>
  <c r="T108" i="1"/>
  <c r="T109" i="1" s="1"/>
  <c r="T123" i="1"/>
  <c r="P10" i="23"/>
  <c r="Q145" i="1"/>
  <c r="Q146" i="1" s="1"/>
  <c r="U119" i="1"/>
  <c r="V120" i="1" s="1"/>
  <c r="U93" i="1"/>
  <c r="U111" i="1"/>
  <c r="U142" i="1"/>
  <c r="W62" i="1"/>
  <c r="W22" i="1"/>
  <c r="W23" i="1" s="1"/>
  <c r="W99" i="1"/>
  <c r="W26" i="1"/>
  <c r="R34" i="16"/>
  <c r="S94" i="1"/>
  <c r="R144" i="1"/>
  <c r="R113" i="1"/>
  <c r="R114" i="1" s="1"/>
  <c r="R3" i="1" s="1"/>
  <c r="T15" i="19"/>
  <c r="T25" i="19"/>
  <c r="T13" i="16"/>
  <c r="T22" i="16"/>
  <c r="T31" i="16"/>
  <c r="X136" i="1"/>
  <c r="X18" i="1"/>
  <c r="X19" i="1" s="1"/>
  <c r="Y5" i="23"/>
  <c r="Y5" i="20"/>
  <c r="Y5" i="21"/>
  <c r="Y5" i="16"/>
  <c r="Y5" i="19"/>
  <c r="Y5" i="1"/>
  <c r="U71" i="1"/>
  <c r="U72" i="1" s="1"/>
  <c r="T19" i="20"/>
  <c r="T15" i="23" s="1"/>
  <c r="U122" i="1"/>
  <c r="R19" i="20"/>
  <c r="V100" i="1"/>
  <c r="V101" i="1" s="1"/>
  <c r="V2" i="1"/>
  <c r="V2" i="16"/>
  <c r="V25" i="1"/>
  <c r="V27" i="1" s="1"/>
  <c r="V81" i="1"/>
  <c r="V82" i="1" s="1"/>
  <c r="V92" i="1" s="1"/>
  <c r="V2" i="23"/>
  <c r="V2" i="21"/>
  <c r="V2" i="20"/>
  <c r="V2" i="19"/>
  <c r="V135" i="1"/>
  <c r="V137" i="1" s="1"/>
  <c r="V89" i="1"/>
  <c r="V90" i="1" s="1"/>
  <c r="V12" i="21"/>
  <c r="V33" i="1"/>
  <c r="V63" i="1"/>
  <c r="V64" i="1" s="1"/>
  <c r="V67" i="1" s="1"/>
  <c r="V68" i="1" s="1"/>
  <c r="V71" i="1" s="1"/>
  <c r="V72" i="1" s="1"/>
  <c r="V154" i="1"/>
  <c r="V155" i="1" s="1"/>
  <c r="V13" i="21" s="1"/>
  <c r="Q3" i="16"/>
  <c r="Q3" i="20"/>
  <c r="Q3" i="21"/>
  <c r="Q3" i="19"/>
  <c r="Q3" i="23"/>
  <c r="T143" i="1"/>
  <c r="T112" i="1"/>
  <c r="U4" i="19"/>
  <c r="U4" i="1"/>
  <c r="U4" i="21"/>
  <c r="U4" i="16"/>
  <c r="U4" i="20"/>
  <c r="U4" i="23"/>
  <c r="U14" i="21"/>
  <c r="W52" i="1" l="1"/>
  <c r="W53" i="1" s="1"/>
  <c r="W56" i="1" s="1"/>
  <c r="W44" i="1"/>
  <c r="W45" i="1" s="1"/>
  <c r="W55" i="1" s="1"/>
  <c r="W57" i="1" s="1"/>
  <c r="AF13" i="1"/>
  <c r="AF14" i="1" s="1"/>
  <c r="AG10" i="1"/>
  <c r="R32" i="19"/>
  <c r="R9" i="23" s="1"/>
  <c r="V104" i="1"/>
  <c r="V105" i="1" s="1"/>
  <c r="U108" i="1"/>
  <c r="U109" i="1" s="1"/>
  <c r="U23" i="16" s="1"/>
  <c r="S32" i="19"/>
  <c r="T16" i="19"/>
  <c r="T17" i="19" s="1"/>
  <c r="T30" i="19" s="1"/>
  <c r="T23" i="16"/>
  <c r="T26" i="19"/>
  <c r="T27" i="19" s="1"/>
  <c r="T31" i="19" s="1"/>
  <c r="T32" i="16"/>
  <c r="T33" i="16" s="1"/>
  <c r="T14" i="16"/>
  <c r="T15" i="16" s="1"/>
  <c r="T16" i="16" s="1"/>
  <c r="U123" i="1"/>
  <c r="V143" i="1"/>
  <c r="X22" i="1"/>
  <c r="X23" i="1" s="1"/>
  <c r="X99" i="1"/>
  <c r="X62" i="1"/>
  <c r="X26" i="1"/>
  <c r="V14" i="21"/>
  <c r="V119" i="1"/>
  <c r="W120" i="1" s="1"/>
  <c r="V93" i="1"/>
  <c r="R15" i="23"/>
  <c r="U17" i="20"/>
  <c r="U18" i="20" s="1"/>
  <c r="U21" i="20" s="1"/>
  <c r="V122" i="1"/>
  <c r="R145" i="1"/>
  <c r="R146" i="1" s="1"/>
  <c r="V34" i="1"/>
  <c r="R12" i="23"/>
  <c r="U25" i="19"/>
  <c r="U15" i="19"/>
  <c r="U22" i="16"/>
  <c r="U13" i="16"/>
  <c r="U31" i="16"/>
  <c r="S10" i="23"/>
  <c r="V4" i="1"/>
  <c r="V4" i="21"/>
  <c r="V4" i="16"/>
  <c r="V4" i="19"/>
  <c r="V4" i="20"/>
  <c r="V4" i="23"/>
  <c r="Z5" i="19"/>
  <c r="Z5" i="1"/>
  <c r="Z5" i="21"/>
  <c r="Z5" i="16"/>
  <c r="Z5" i="23"/>
  <c r="Z5" i="20"/>
  <c r="T94" i="1"/>
  <c r="S144" i="1"/>
  <c r="S113" i="1"/>
  <c r="S114" i="1" s="1"/>
  <c r="S3" i="1" s="1"/>
  <c r="W12" i="21"/>
  <c r="W81" i="1"/>
  <c r="W82" i="1" s="1"/>
  <c r="W92" i="1" s="1"/>
  <c r="W2" i="19"/>
  <c r="W63" i="1"/>
  <c r="W64" i="1" s="1"/>
  <c r="W67" i="1" s="1"/>
  <c r="W68" i="1" s="1"/>
  <c r="W71" i="1" s="1"/>
  <c r="W72" i="1" s="1"/>
  <c r="W135" i="1"/>
  <c r="W137" i="1" s="1"/>
  <c r="W100" i="1"/>
  <c r="W101" i="1" s="1"/>
  <c r="W33" i="1"/>
  <c r="W34" i="1" s="1"/>
  <c r="W25" i="1"/>
  <c r="W27" i="1" s="1"/>
  <c r="W154" i="1"/>
  <c r="W155" i="1" s="1"/>
  <c r="W13" i="21" s="1"/>
  <c r="W2" i="20"/>
  <c r="W2" i="23"/>
  <c r="W2" i="21"/>
  <c r="W2" i="1"/>
  <c r="W2" i="16"/>
  <c r="W89" i="1"/>
  <c r="W90" i="1" s="1"/>
  <c r="V17" i="20"/>
  <c r="V18" i="20" s="1"/>
  <c r="V21" i="20" s="1"/>
  <c r="U112" i="1"/>
  <c r="U143" i="1"/>
  <c r="Y136" i="1"/>
  <c r="Y18" i="1"/>
  <c r="Y19" i="1" s="1"/>
  <c r="R3" i="16"/>
  <c r="R3" i="23"/>
  <c r="R3" i="21"/>
  <c r="R3" i="20"/>
  <c r="R3" i="19"/>
  <c r="X52" i="1" l="1"/>
  <c r="X53" i="1" s="1"/>
  <c r="X56" i="1" s="1"/>
  <c r="X44" i="1"/>
  <c r="X45" i="1" s="1"/>
  <c r="X55" i="1" s="1"/>
  <c r="X57" i="1" s="1"/>
  <c r="AH10" i="1"/>
  <c r="AG13" i="1"/>
  <c r="AG14" i="1" s="1"/>
  <c r="U16" i="19"/>
  <c r="U32" i="16"/>
  <c r="U33" i="16" s="1"/>
  <c r="U26" i="19"/>
  <c r="U27" i="19" s="1"/>
  <c r="U31" i="19" s="1"/>
  <c r="U14" i="16"/>
  <c r="U15" i="16" s="1"/>
  <c r="W104" i="1"/>
  <c r="W105" i="1" s="1"/>
  <c r="V123" i="1"/>
  <c r="S9" i="23"/>
  <c r="T34" i="16"/>
  <c r="T12" i="23" s="1"/>
  <c r="T32" i="19"/>
  <c r="V108" i="1"/>
  <c r="V109" i="1" s="1"/>
  <c r="V112" i="1"/>
  <c r="W112" i="1"/>
  <c r="U17" i="19"/>
  <c r="U30" i="19" s="1"/>
  <c r="W111" i="1"/>
  <c r="W142" i="1"/>
  <c r="Y26" i="1"/>
  <c r="Y99" i="1"/>
  <c r="Y62" i="1"/>
  <c r="Y22" i="1"/>
  <c r="Y23" i="1" s="1"/>
  <c r="W119" i="1"/>
  <c r="X120" i="1" s="1"/>
  <c r="W93" i="1"/>
  <c r="S3" i="20"/>
  <c r="S3" i="23"/>
  <c r="S3" i="19"/>
  <c r="S3" i="21"/>
  <c r="S3" i="16"/>
  <c r="Z18" i="1"/>
  <c r="Z19" i="1" s="1"/>
  <c r="Z136" i="1"/>
  <c r="AA5" i="20"/>
  <c r="AA5" i="23"/>
  <c r="AA5" i="16"/>
  <c r="AA5" i="1"/>
  <c r="AA5" i="21"/>
  <c r="AA5" i="19"/>
  <c r="V19" i="20"/>
  <c r="V15" i="23" s="1"/>
  <c r="W4" i="1"/>
  <c r="W4" i="23"/>
  <c r="W4" i="16"/>
  <c r="W4" i="21"/>
  <c r="W4" i="20"/>
  <c r="W4" i="19"/>
  <c r="V142" i="1"/>
  <c r="V111" i="1"/>
  <c r="W122" i="1"/>
  <c r="T10" i="23"/>
  <c r="T113" i="1"/>
  <c r="T114" i="1" s="1"/>
  <c r="T3" i="1" s="1"/>
  <c r="T144" i="1"/>
  <c r="U94" i="1"/>
  <c r="U19" i="20"/>
  <c r="W17" i="20"/>
  <c r="W18" i="20" s="1"/>
  <c r="W21" i="20" s="1"/>
  <c r="W14" i="21"/>
  <c r="S145" i="1"/>
  <c r="S146" i="1" s="1"/>
  <c r="V15" i="19"/>
  <c r="V25" i="19"/>
  <c r="V13" i="16"/>
  <c r="V31" i="16"/>
  <c r="V22" i="16"/>
  <c r="X100" i="1"/>
  <c r="X101" i="1" s="1"/>
  <c r="X33" i="1"/>
  <c r="X2" i="20"/>
  <c r="X2" i="1"/>
  <c r="X2" i="21"/>
  <c r="X12" i="21"/>
  <c r="X2" i="16"/>
  <c r="X2" i="19"/>
  <c r="X63" i="1"/>
  <c r="X64" i="1" s="1"/>
  <c r="X67" i="1" s="1"/>
  <c r="X68" i="1" s="1"/>
  <c r="X71" i="1" s="1"/>
  <c r="X72" i="1" s="1"/>
  <c r="X154" i="1"/>
  <c r="X155" i="1" s="1"/>
  <c r="X13" i="21" s="1"/>
  <c r="X25" i="1"/>
  <c r="X27" i="1" s="1"/>
  <c r="X81" i="1"/>
  <c r="X82" i="1" s="1"/>
  <c r="X92" i="1" s="1"/>
  <c r="X2" i="23"/>
  <c r="X89" i="1"/>
  <c r="X90" i="1" s="1"/>
  <c r="X135" i="1"/>
  <c r="X137" i="1" s="1"/>
  <c r="AI10" i="1" l="1"/>
  <c r="AH13" i="1"/>
  <c r="AH14" i="1" s="1"/>
  <c r="Y52" i="1"/>
  <c r="Y53" i="1" s="1"/>
  <c r="Y56" i="1" s="1"/>
  <c r="Y44" i="1"/>
  <c r="Y45" i="1" s="1"/>
  <c r="Y55" i="1" s="1"/>
  <c r="Y57" i="1" s="1"/>
  <c r="W123" i="1"/>
  <c r="X104" i="1"/>
  <c r="X105" i="1" s="1"/>
  <c r="T9" i="23"/>
  <c r="V26" i="19"/>
  <c r="V27" i="19" s="1"/>
  <c r="V31" i="19" s="1"/>
  <c r="V23" i="16"/>
  <c r="V16" i="19"/>
  <c r="V17" i="19" s="1"/>
  <c r="V30" i="19" s="1"/>
  <c r="V14" i="16"/>
  <c r="V15" i="16" s="1"/>
  <c r="V16" i="16" s="1"/>
  <c r="V32" i="16"/>
  <c r="V33" i="16" s="1"/>
  <c r="W108" i="1"/>
  <c r="W109" i="1" s="1"/>
  <c r="W143" i="1"/>
  <c r="X143" i="1"/>
  <c r="U34" i="16"/>
  <c r="U12" i="23" s="1"/>
  <c r="U16" i="16"/>
  <c r="U10" i="23" s="1"/>
  <c r="U32" i="19"/>
  <c r="W25" i="19"/>
  <c r="W15" i="19"/>
  <c r="W31" i="16"/>
  <c r="W22" i="16"/>
  <c r="W13" i="16"/>
  <c r="X4" i="21"/>
  <c r="X4" i="20"/>
  <c r="X4" i="1"/>
  <c r="X4" i="16"/>
  <c r="X4" i="23"/>
  <c r="X4" i="19"/>
  <c r="X14" i="21"/>
  <c r="T145" i="1"/>
  <c r="T146" i="1" s="1"/>
  <c r="AB5" i="19"/>
  <c r="AB5" i="23"/>
  <c r="AB5" i="1"/>
  <c r="AB5" i="20"/>
  <c r="AB5" i="16"/>
  <c r="AB5" i="21"/>
  <c r="Z22" i="1"/>
  <c r="Z23" i="1" s="1"/>
  <c r="Z26" i="1"/>
  <c r="Z99" i="1"/>
  <c r="Z62" i="1"/>
  <c r="X122" i="1"/>
  <c r="X123" i="1" s="1"/>
  <c r="Y25" i="1"/>
  <c r="Y27" i="1" s="1"/>
  <c r="Y63" i="1"/>
  <c r="Y64" i="1" s="1"/>
  <c r="Y67" i="1" s="1"/>
  <c r="Y68" i="1" s="1"/>
  <c r="Y71" i="1" s="1"/>
  <c r="Y72" i="1" s="1"/>
  <c r="Y135" i="1"/>
  <c r="Y137" i="1" s="1"/>
  <c r="Y2" i="1"/>
  <c r="Y81" i="1"/>
  <c r="Y82" i="1" s="1"/>
  <c r="Y92" i="1" s="1"/>
  <c r="Y2" i="21"/>
  <c r="Y33" i="1"/>
  <c r="Y2" i="23"/>
  <c r="Y100" i="1"/>
  <c r="Y101" i="1" s="1"/>
  <c r="Y2" i="16"/>
  <c r="Y2" i="19"/>
  <c r="Y12" i="21"/>
  <c r="Y154" i="1"/>
  <c r="Y155" i="1" s="1"/>
  <c r="Y13" i="21" s="1"/>
  <c r="Y2" i="20"/>
  <c r="Y89" i="1"/>
  <c r="Y90" i="1" s="1"/>
  <c r="X93" i="1"/>
  <c r="X119" i="1"/>
  <c r="Y120" i="1" s="1"/>
  <c r="T3" i="19"/>
  <c r="T3" i="20"/>
  <c r="T3" i="23"/>
  <c r="T3" i="16"/>
  <c r="T3" i="21"/>
  <c r="R10" i="23"/>
  <c r="AA18" i="1"/>
  <c r="AA19" i="1" s="1"/>
  <c r="AA136" i="1"/>
  <c r="U15" i="23"/>
  <c r="X34" i="1"/>
  <c r="X17" i="20"/>
  <c r="X18" i="20" s="1"/>
  <c r="X21" i="20" s="1"/>
  <c r="W19" i="20"/>
  <c r="W15" i="23" s="1"/>
  <c r="V94" i="1"/>
  <c r="U144" i="1"/>
  <c r="U113" i="1"/>
  <c r="U114" i="1" s="1"/>
  <c r="U3" i="1" s="1"/>
  <c r="Z44" i="1" l="1"/>
  <c r="Z45" i="1" s="1"/>
  <c r="Z55" i="1" s="1"/>
  <c r="Z57" i="1" s="1"/>
  <c r="Z52" i="1"/>
  <c r="Z53" i="1" s="1"/>
  <c r="Z56" i="1" s="1"/>
  <c r="AI13" i="1"/>
  <c r="AI14" i="1" s="1"/>
  <c r="AJ10" i="1"/>
  <c r="Y104" i="1"/>
  <c r="Y105" i="1" s="1"/>
  <c r="V32" i="19"/>
  <c r="V34" i="16"/>
  <c r="V12" i="23" s="1"/>
  <c r="W26" i="19"/>
  <c r="W27" i="19" s="1"/>
  <c r="W31" i="19" s="1"/>
  <c r="W32" i="16"/>
  <c r="W33" i="16" s="1"/>
  <c r="W14" i="16"/>
  <c r="W15" i="16" s="1"/>
  <c r="W16" i="19"/>
  <c r="W17" i="19" s="1"/>
  <c r="W30" i="19" s="1"/>
  <c r="W23" i="16"/>
  <c r="X108" i="1"/>
  <c r="X109" i="1" s="1"/>
  <c r="X112" i="1"/>
  <c r="U9" i="23"/>
  <c r="Y14" i="21"/>
  <c r="Y25" i="19" s="1"/>
  <c r="V144" i="1"/>
  <c r="V113" i="1"/>
  <c r="V114" i="1" s="1"/>
  <c r="V3" i="1" s="1"/>
  <c r="W94" i="1"/>
  <c r="Y17" i="20"/>
  <c r="Y18" i="20" s="1"/>
  <c r="Y21" i="20" s="1"/>
  <c r="Z100" i="1"/>
  <c r="Z101" i="1" s="1"/>
  <c r="Z63" i="1"/>
  <c r="Z64" i="1" s="1"/>
  <c r="Z67" i="1" s="1"/>
  <c r="Z68" i="1" s="1"/>
  <c r="Z71" i="1" s="1"/>
  <c r="Z72" i="1" s="1"/>
  <c r="Z89" i="1"/>
  <c r="Z90" i="1" s="1"/>
  <c r="Z2" i="23"/>
  <c r="Z135" i="1"/>
  <c r="Z137" i="1" s="1"/>
  <c r="Z2" i="19"/>
  <c r="Z12" i="21"/>
  <c r="Z154" i="1"/>
  <c r="Z155" i="1" s="1"/>
  <c r="Z13" i="21" s="1"/>
  <c r="Z33" i="1"/>
  <c r="Z34" i="1" s="1"/>
  <c r="Z25" i="1"/>
  <c r="Z27" i="1" s="1"/>
  <c r="Z2" i="16"/>
  <c r="Z81" i="1"/>
  <c r="Z82" i="1" s="1"/>
  <c r="Z92" i="1" s="1"/>
  <c r="Z2" i="21"/>
  <c r="Z2" i="20"/>
  <c r="Z2" i="1"/>
  <c r="AC5" i="23"/>
  <c r="AC5" i="16"/>
  <c r="AC5" i="20"/>
  <c r="AC5" i="21"/>
  <c r="AC5" i="1"/>
  <c r="AC5" i="19"/>
  <c r="U145" i="1"/>
  <c r="U146" i="1" s="1"/>
  <c r="X15" i="19"/>
  <c r="X25" i="19"/>
  <c r="X31" i="16"/>
  <c r="X22" i="16"/>
  <c r="X13" i="16"/>
  <c r="U3" i="16"/>
  <c r="U3" i="23"/>
  <c r="U3" i="21"/>
  <c r="U3" i="19"/>
  <c r="U3" i="20"/>
  <c r="AA26" i="1"/>
  <c r="AA22" i="1"/>
  <c r="AA23" i="1" s="1"/>
  <c r="AA62" i="1"/>
  <c r="AA99" i="1"/>
  <c r="Y122" i="1"/>
  <c r="Y123" i="1" s="1"/>
  <c r="Y34" i="1"/>
  <c r="X19" i="20"/>
  <c r="X15" i="23" s="1"/>
  <c r="X142" i="1"/>
  <c r="X111" i="1"/>
  <c r="Y93" i="1"/>
  <c r="Y119" i="1"/>
  <c r="Z120" i="1" s="1"/>
  <c r="Y4" i="23"/>
  <c r="Y4" i="19"/>
  <c r="Y4" i="1"/>
  <c r="Y4" i="21"/>
  <c r="Y4" i="16"/>
  <c r="Y4" i="20"/>
  <c r="AB18" i="1"/>
  <c r="AB19" i="1" s="1"/>
  <c r="AB136" i="1"/>
  <c r="AA44" i="1" l="1"/>
  <c r="AA45" i="1" s="1"/>
  <c r="AA55" i="1" s="1"/>
  <c r="AA57" i="1" s="1"/>
  <c r="AA52" i="1"/>
  <c r="AA53" i="1" s="1"/>
  <c r="AA56" i="1" s="1"/>
  <c r="AJ13" i="1"/>
  <c r="AJ14" i="1" s="1"/>
  <c r="AK10" i="1"/>
  <c r="V9" i="23"/>
  <c r="Z104" i="1"/>
  <c r="Z105" i="1" s="1"/>
  <c r="W16" i="16"/>
  <c r="W10" i="23" s="1"/>
  <c r="W32" i="19"/>
  <c r="W34" i="16"/>
  <c r="W12" i="23" s="1"/>
  <c r="X16" i="19"/>
  <c r="X17" i="19" s="1"/>
  <c r="X30" i="19" s="1"/>
  <c r="X14" i="16"/>
  <c r="X15" i="16" s="1"/>
  <c r="X23" i="16"/>
  <c r="X26" i="19"/>
  <c r="X27" i="19" s="1"/>
  <c r="X31" i="19" s="1"/>
  <c r="X32" i="16"/>
  <c r="X33" i="16" s="1"/>
  <c r="Y108" i="1"/>
  <c r="Y109" i="1" s="1"/>
  <c r="Y13" i="16"/>
  <c r="Y31" i="16"/>
  <c r="Y15" i="19"/>
  <c r="Y22" i="16"/>
  <c r="AD5" i="23"/>
  <c r="AD5" i="19"/>
  <c r="AD5" i="1"/>
  <c r="AD5" i="16"/>
  <c r="AD5" i="20"/>
  <c r="AD5" i="21"/>
  <c r="Z4" i="19"/>
  <c r="Z4" i="1"/>
  <c r="Z4" i="21"/>
  <c r="Z4" i="20"/>
  <c r="Z4" i="23"/>
  <c r="Z4" i="16"/>
  <c r="Y19" i="20"/>
  <c r="Y15" i="23" s="1"/>
  <c r="W113" i="1"/>
  <c r="W114" i="1" s="1"/>
  <c r="W3" i="1" s="1"/>
  <c r="W144" i="1"/>
  <c r="X94" i="1"/>
  <c r="Y111" i="1"/>
  <c r="Y142" i="1"/>
  <c r="AA89" i="1"/>
  <c r="AA90" i="1" s="1"/>
  <c r="AA25" i="1"/>
  <c r="AA27" i="1" s="1"/>
  <c r="AA154" i="1"/>
  <c r="AA155" i="1" s="1"/>
  <c r="AA13" i="21" s="1"/>
  <c r="AA81" i="1"/>
  <c r="AA82" i="1" s="1"/>
  <c r="AA92" i="1" s="1"/>
  <c r="AA2" i="1"/>
  <c r="AA2" i="23"/>
  <c r="AA135" i="1"/>
  <c r="AA137" i="1" s="1"/>
  <c r="AA2" i="21"/>
  <c r="AA2" i="20"/>
  <c r="AA2" i="19"/>
  <c r="AA33" i="1"/>
  <c r="AA34" i="1" s="1"/>
  <c r="AA63" i="1"/>
  <c r="AA64" i="1" s="1"/>
  <c r="AA67" i="1" s="1"/>
  <c r="AA68" i="1" s="1"/>
  <c r="AA71" i="1" s="1"/>
  <c r="AA72" i="1" s="1"/>
  <c r="AA12" i="21"/>
  <c r="AA2" i="16"/>
  <c r="AA100" i="1"/>
  <c r="AA101" i="1" s="1"/>
  <c r="V10" i="23"/>
  <c r="Z17" i="20"/>
  <c r="Z18" i="20" s="1"/>
  <c r="Z21" i="20" s="1"/>
  <c r="V3" i="19"/>
  <c r="V3" i="21"/>
  <c r="V3" i="23"/>
  <c r="V3" i="16"/>
  <c r="V3" i="20"/>
  <c r="AC136" i="1"/>
  <c r="AC18" i="1"/>
  <c r="AC19" i="1" s="1"/>
  <c r="Z14" i="21"/>
  <c r="Z93" i="1"/>
  <c r="Z119" i="1"/>
  <c r="AA120" i="1" s="1"/>
  <c r="AB22" i="1"/>
  <c r="AB23" i="1" s="1"/>
  <c r="AB26" i="1"/>
  <c r="AB62" i="1"/>
  <c r="AB99" i="1"/>
  <c r="Z122" i="1"/>
  <c r="Z123" i="1" s="1"/>
  <c r="Z142" i="1"/>
  <c r="Z111" i="1"/>
  <c r="Y112" i="1"/>
  <c r="Y143" i="1"/>
  <c r="V145" i="1"/>
  <c r="V146" i="1" s="1"/>
  <c r="AB52" i="1" l="1"/>
  <c r="AB53" i="1" s="1"/>
  <c r="AB56" i="1" s="1"/>
  <c r="AB44" i="1"/>
  <c r="AB45" i="1" s="1"/>
  <c r="AB55" i="1" s="1"/>
  <c r="AB57" i="1" s="1"/>
  <c r="AK13" i="1"/>
  <c r="AK14" i="1" s="1"/>
  <c r="AL10" i="1"/>
  <c r="AA104" i="1"/>
  <c r="AA105" i="1" s="1"/>
  <c r="X16" i="16"/>
  <c r="X10" i="23" s="1"/>
  <c r="X32" i="19"/>
  <c r="W9" i="23"/>
  <c r="X34" i="16"/>
  <c r="X12" i="23" s="1"/>
  <c r="Y23" i="16"/>
  <c r="Y16" i="19"/>
  <c r="Y17" i="19" s="1"/>
  <c r="Y30" i="19" s="1"/>
  <c r="Y32" i="16"/>
  <c r="Y33" i="16" s="1"/>
  <c r="Y14" i="16"/>
  <c r="Y15" i="16" s="1"/>
  <c r="Y16" i="16" s="1"/>
  <c r="Y26" i="19"/>
  <c r="Y27" i="19" s="1"/>
  <c r="Y31" i="19" s="1"/>
  <c r="Z108" i="1"/>
  <c r="Z109" i="1" s="1"/>
  <c r="W145" i="1"/>
  <c r="W146" i="1" s="1"/>
  <c r="AA17" i="20"/>
  <c r="AA18" i="20" s="1"/>
  <c r="AA21" i="20" s="1"/>
  <c r="W3" i="19"/>
  <c r="W3" i="21"/>
  <c r="W3" i="20"/>
  <c r="W3" i="16"/>
  <c r="W3" i="23"/>
  <c r="AA14" i="21"/>
  <c r="AA119" i="1"/>
  <c r="AB120" i="1" s="1"/>
  <c r="AA93" i="1"/>
  <c r="AE5" i="1"/>
  <c r="AE5" i="20"/>
  <c r="AE5" i="21"/>
  <c r="AE5" i="16"/>
  <c r="AE5" i="23"/>
  <c r="AE5" i="19"/>
  <c r="AD136" i="1"/>
  <c r="AD18" i="1"/>
  <c r="AD19" i="1" s="1"/>
  <c r="AA111" i="1"/>
  <c r="AA142" i="1"/>
  <c r="AB100" i="1"/>
  <c r="AB101" i="1" s="1"/>
  <c r="AB135" i="1"/>
  <c r="AB137" i="1" s="1"/>
  <c r="AB2" i="23"/>
  <c r="AB2" i="1"/>
  <c r="AB2" i="20"/>
  <c r="AB154" i="1"/>
  <c r="AB155" i="1" s="1"/>
  <c r="AB13" i="21" s="1"/>
  <c r="AB89" i="1"/>
  <c r="AB90" i="1" s="1"/>
  <c r="AB2" i="19"/>
  <c r="AB12" i="21"/>
  <c r="AB33" i="1"/>
  <c r="AB34" i="1" s="1"/>
  <c r="AB81" i="1"/>
  <c r="AB82" i="1" s="1"/>
  <c r="AB92" i="1" s="1"/>
  <c r="AB25" i="1"/>
  <c r="AB27" i="1" s="1"/>
  <c r="AB2" i="16"/>
  <c r="AB63" i="1"/>
  <c r="AB64" i="1" s="1"/>
  <c r="AB67" i="1" s="1"/>
  <c r="AB68" i="1" s="1"/>
  <c r="AB71" i="1" s="1"/>
  <c r="AB72" i="1" s="1"/>
  <c r="AB2" i="21"/>
  <c r="AA122" i="1"/>
  <c r="AA123" i="1" s="1"/>
  <c r="Z15" i="19"/>
  <c r="Z25" i="19"/>
  <c r="Z31" i="16"/>
  <c r="Z13" i="16"/>
  <c r="Z22" i="16"/>
  <c r="Z19" i="20"/>
  <c r="Z15" i="23" s="1"/>
  <c r="Z143" i="1"/>
  <c r="Z112" i="1"/>
  <c r="Y94" i="1"/>
  <c r="X144" i="1"/>
  <c r="X113" i="1"/>
  <c r="X114" i="1" s="1"/>
  <c r="X3" i="1" s="1"/>
  <c r="AC99" i="1"/>
  <c r="AC62" i="1"/>
  <c r="AC22" i="1"/>
  <c r="AC23" i="1" s="1"/>
  <c r="AC26" i="1"/>
  <c r="AA4" i="21"/>
  <c r="AA4" i="19"/>
  <c r="AA4" i="20"/>
  <c r="AA4" i="1"/>
  <c r="AA4" i="23"/>
  <c r="AA4" i="16"/>
  <c r="AC52" i="1" l="1"/>
  <c r="AC53" i="1" s="1"/>
  <c r="AC56" i="1" s="1"/>
  <c r="AC44" i="1"/>
  <c r="AC45" i="1" s="1"/>
  <c r="AC55" i="1" s="1"/>
  <c r="AC57" i="1" s="1"/>
  <c r="AL13" i="1"/>
  <c r="AL14" i="1" s="1"/>
  <c r="AM10" i="1"/>
  <c r="AB104" i="1"/>
  <c r="AB105" i="1" s="1"/>
  <c r="X9" i="23"/>
  <c r="Y32" i="19"/>
  <c r="Y9" i="23" s="1"/>
  <c r="Z26" i="19"/>
  <c r="Z27" i="19" s="1"/>
  <c r="Z31" i="19" s="1"/>
  <c r="Z14" i="16"/>
  <c r="Z15" i="16" s="1"/>
  <c r="Z23" i="16"/>
  <c r="Z16" i="19"/>
  <c r="Z17" i="19" s="1"/>
  <c r="Z30" i="19" s="1"/>
  <c r="Z32" i="16"/>
  <c r="Z33" i="16" s="1"/>
  <c r="Y34" i="16"/>
  <c r="Y12" i="23" s="1"/>
  <c r="AA108" i="1"/>
  <c r="AA109" i="1" s="1"/>
  <c r="Y10" i="23"/>
  <c r="AC2" i="21"/>
  <c r="AC63" i="1"/>
  <c r="AC64" i="1" s="1"/>
  <c r="AC67" i="1" s="1"/>
  <c r="AC68" i="1" s="1"/>
  <c r="AC71" i="1" s="1"/>
  <c r="AC72" i="1" s="1"/>
  <c r="AC12" i="21"/>
  <c r="AC135" i="1"/>
  <c r="AC137" i="1" s="1"/>
  <c r="AC81" i="1"/>
  <c r="AC82" i="1" s="1"/>
  <c r="AC92" i="1" s="1"/>
  <c r="AC2" i="19"/>
  <c r="AC2" i="20"/>
  <c r="AC2" i="1"/>
  <c r="AC154" i="1"/>
  <c r="AC155" i="1" s="1"/>
  <c r="AC13" i="21" s="1"/>
  <c r="AC25" i="1"/>
  <c r="AC27" i="1" s="1"/>
  <c r="AC89" i="1"/>
  <c r="AC90" i="1" s="1"/>
  <c r="AC33" i="1"/>
  <c r="AC34" i="1" s="1"/>
  <c r="AC2" i="16"/>
  <c r="AC100" i="1"/>
  <c r="AC101" i="1" s="1"/>
  <c r="AC2" i="23"/>
  <c r="Y144" i="1"/>
  <c r="Z94" i="1"/>
  <c r="Y113" i="1"/>
  <c r="Y114" i="1" s="1"/>
  <c r="Y3" i="1" s="1"/>
  <c r="X145" i="1"/>
  <c r="X146" i="1" s="1"/>
  <c r="AB111" i="1"/>
  <c r="AB142" i="1"/>
  <c r="AB17" i="20"/>
  <c r="AB18" i="20" s="1"/>
  <c r="AB21" i="20" s="1"/>
  <c r="AE136" i="1"/>
  <c r="AE18" i="1"/>
  <c r="AE19" i="1" s="1"/>
  <c r="AB122" i="1"/>
  <c r="AB123" i="1" s="1"/>
  <c r="AA112" i="1"/>
  <c r="AA143" i="1"/>
  <c r="AA19" i="20"/>
  <c r="AA15" i="23" s="1"/>
  <c r="X3" i="20"/>
  <c r="X3" i="23"/>
  <c r="X3" i="16"/>
  <c r="X3" i="21"/>
  <c r="X3" i="19"/>
  <c r="AB4" i="16"/>
  <c r="AB4" i="20"/>
  <c r="AB4" i="1"/>
  <c r="AB4" i="19"/>
  <c r="AB4" i="23"/>
  <c r="AB4" i="21"/>
  <c r="AF5" i="20"/>
  <c r="AF5" i="1"/>
  <c r="AF5" i="21"/>
  <c r="AF5" i="16"/>
  <c r="AF5" i="23"/>
  <c r="AF5" i="19"/>
  <c r="AA25" i="19"/>
  <c r="AA15" i="19"/>
  <c r="AA22" i="16"/>
  <c r="AA13" i="16"/>
  <c r="AA31" i="16"/>
  <c r="AB14" i="21"/>
  <c r="AB119" i="1"/>
  <c r="AC120" i="1" s="1"/>
  <c r="AB93" i="1"/>
  <c r="AD99" i="1"/>
  <c r="AD62" i="1"/>
  <c r="AD22" i="1"/>
  <c r="AD23" i="1" s="1"/>
  <c r="AD26" i="1"/>
  <c r="AD44" i="1" l="1"/>
  <c r="AD45" i="1" s="1"/>
  <c r="AD55" i="1" s="1"/>
  <c r="AD57" i="1" s="1"/>
  <c r="AD52" i="1"/>
  <c r="AD53" i="1" s="1"/>
  <c r="AD56" i="1" s="1"/>
  <c r="AM13" i="1"/>
  <c r="AM14" i="1" s="1"/>
  <c r="AN10" i="1"/>
  <c r="AC104" i="1"/>
  <c r="AC105" i="1" s="1"/>
  <c r="Z16" i="16"/>
  <c r="Z10" i="23" s="1"/>
  <c r="Z34" i="16"/>
  <c r="Z12" i="23" s="1"/>
  <c r="Z32" i="19"/>
  <c r="AA16" i="19"/>
  <c r="AA17" i="19" s="1"/>
  <c r="AA30" i="19" s="1"/>
  <c r="AA26" i="19"/>
  <c r="AA27" i="19" s="1"/>
  <c r="AA31" i="19" s="1"/>
  <c r="AA23" i="16"/>
  <c r="AA32" i="16"/>
  <c r="AA33" i="16" s="1"/>
  <c r="AA14" i="16"/>
  <c r="AA15" i="16" s="1"/>
  <c r="AB108" i="1"/>
  <c r="AB109" i="1" s="1"/>
  <c r="AB112" i="1"/>
  <c r="AB143" i="1"/>
  <c r="AC143" i="1"/>
  <c r="AC14" i="21"/>
  <c r="AC31" i="16" s="1"/>
  <c r="Y145" i="1"/>
  <c r="Y146" i="1" s="1"/>
  <c r="AA94" i="1"/>
  <c r="Z113" i="1"/>
  <c r="Z114" i="1" s="1"/>
  <c r="Z3" i="1" s="1"/>
  <c r="Z144" i="1"/>
  <c r="AC142" i="1"/>
  <c r="AC111" i="1"/>
  <c r="AB19" i="20"/>
  <c r="AB15" i="23" s="1"/>
  <c r="AC17" i="20"/>
  <c r="AC18" i="20" s="1"/>
  <c r="AC21" i="20" s="1"/>
  <c r="AD33" i="1"/>
  <c r="AD34" i="1" s="1"/>
  <c r="AD2" i="21"/>
  <c r="AD2" i="16"/>
  <c r="AD2" i="23"/>
  <c r="AD63" i="1"/>
  <c r="AD64" i="1" s="1"/>
  <c r="AD67" i="1" s="1"/>
  <c r="AD68" i="1" s="1"/>
  <c r="AD71" i="1" s="1"/>
  <c r="AD72" i="1" s="1"/>
  <c r="AD81" i="1"/>
  <c r="AD82" i="1" s="1"/>
  <c r="AD92" i="1" s="1"/>
  <c r="AD154" i="1"/>
  <c r="AD155" i="1" s="1"/>
  <c r="AD13" i="21" s="1"/>
  <c r="AD2" i="19"/>
  <c r="AD89" i="1"/>
  <c r="AD90" i="1" s="1"/>
  <c r="AD100" i="1"/>
  <c r="AD101" i="1" s="1"/>
  <c r="AD2" i="1"/>
  <c r="AD12" i="21"/>
  <c r="AD2" i="20"/>
  <c r="AD135" i="1"/>
  <c r="AD137" i="1" s="1"/>
  <c r="AD25" i="1"/>
  <c r="AD27" i="1" s="1"/>
  <c r="AG5" i="19"/>
  <c r="AG5" i="21"/>
  <c r="AG5" i="1"/>
  <c r="AG5" i="20"/>
  <c r="AG5" i="16"/>
  <c r="AG5" i="23"/>
  <c r="AC119" i="1"/>
  <c r="AD120" i="1" s="1"/>
  <c r="AC93" i="1"/>
  <c r="AB15" i="19"/>
  <c r="AB25" i="19"/>
  <c r="AB22" i="16"/>
  <c r="AB31" i="16"/>
  <c r="AB13" i="16"/>
  <c r="AF18" i="1"/>
  <c r="AF19" i="1" s="1"/>
  <c r="AF136" i="1"/>
  <c r="AC122" i="1"/>
  <c r="AC123" i="1" s="1"/>
  <c r="Y3" i="20"/>
  <c r="Y3" i="19"/>
  <c r="Y3" i="21"/>
  <c r="Y3" i="16"/>
  <c r="Y3" i="23"/>
  <c r="AE26" i="1"/>
  <c r="AE62" i="1"/>
  <c r="AE99" i="1"/>
  <c r="AE22" i="1"/>
  <c r="AE23" i="1" s="1"/>
  <c r="AC4" i="21"/>
  <c r="AC4" i="20"/>
  <c r="AC4" i="19"/>
  <c r="AC4" i="16"/>
  <c r="AC4" i="1"/>
  <c r="AC4" i="23"/>
  <c r="AE52" i="1" l="1"/>
  <c r="AE53" i="1" s="1"/>
  <c r="AE56" i="1" s="1"/>
  <c r="AE44" i="1"/>
  <c r="AE45" i="1" s="1"/>
  <c r="AE55" i="1" s="1"/>
  <c r="AE57" i="1" s="1"/>
  <c r="AO10" i="1"/>
  <c r="AN13" i="1"/>
  <c r="AN14" i="1" s="1"/>
  <c r="AD104" i="1"/>
  <c r="AD105" i="1" s="1"/>
  <c r="Z9" i="23"/>
  <c r="AA34" i="16"/>
  <c r="AA12" i="23" s="1"/>
  <c r="AA32" i="19"/>
  <c r="AA9" i="23" s="1"/>
  <c r="AB32" i="16"/>
  <c r="AB33" i="16" s="1"/>
  <c r="AB26" i="19"/>
  <c r="AB27" i="19" s="1"/>
  <c r="AB31" i="19" s="1"/>
  <c r="AB23" i="16"/>
  <c r="AB16" i="19"/>
  <c r="AB17" i="19" s="1"/>
  <c r="AB30" i="19" s="1"/>
  <c r="AB14" i="16"/>
  <c r="AB15" i="16" s="1"/>
  <c r="AB16" i="16" s="1"/>
  <c r="AC108" i="1"/>
  <c r="AC109" i="1" s="1"/>
  <c r="AC112" i="1"/>
  <c r="AC15" i="19"/>
  <c r="AC22" i="16"/>
  <c r="AC25" i="19"/>
  <c r="AC13" i="16"/>
  <c r="AA16" i="16"/>
  <c r="AA10" i="23" s="1"/>
  <c r="AD14" i="21"/>
  <c r="AD13" i="16" s="1"/>
  <c r="AD142" i="1"/>
  <c r="AD111" i="1"/>
  <c r="AD122" i="1"/>
  <c r="AD123" i="1" s="1"/>
  <c r="AD4" i="19"/>
  <c r="AD4" i="23"/>
  <c r="AD4" i="21"/>
  <c r="AD4" i="16"/>
  <c r="AD4" i="20"/>
  <c r="AD4" i="1"/>
  <c r="AD17" i="20"/>
  <c r="AD18" i="20" s="1"/>
  <c r="AD21" i="20" s="1"/>
  <c r="AA113" i="1"/>
  <c r="AA114" i="1" s="1"/>
  <c r="AA3" i="1" s="1"/>
  <c r="AA144" i="1"/>
  <c r="AB94" i="1"/>
  <c r="AG136" i="1"/>
  <c r="AG18" i="1"/>
  <c r="AG19" i="1" s="1"/>
  <c r="AD93" i="1"/>
  <c r="AD119" i="1"/>
  <c r="AE120" i="1" s="1"/>
  <c r="Z145" i="1"/>
  <c r="Z146" i="1" s="1"/>
  <c r="AF22" i="1"/>
  <c r="AF23" i="1" s="1"/>
  <c r="AF26" i="1"/>
  <c r="AF62" i="1"/>
  <c r="AF99" i="1"/>
  <c r="AE12" i="21"/>
  <c r="AE89" i="1"/>
  <c r="AE90" i="1" s="1"/>
  <c r="AE2" i="1"/>
  <c r="AE2" i="23"/>
  <c r="AE135" i="1"/>
  <c r="AE137" i="1" s="1"/>
  <c r="AE2" i="20"/>
  <c r="AE2" i="21"/>
  <c r="AE154" i="1"/>
  <c r="AE155" i="1" s="1"/>
  <c r="AE13" i="21" s="1"/>
  <c r="AE2" i="16"/>
  <c r="AE33" i="1"/>
  <c r="AE34" i="1" s="1"/>
  <c r="AE81" i="1"/>
  <c r="AE82" i="1" s="1"/>
  <c r="AE92" i="1" s="1"/>
  <c r="AE25" i="1"/>
  <c r="AE27" i="1" s="1"/>
  <c r="AE2" i="19"/>
  <c r="AE63" i="1"/>
  <c r="AE64" i="1" s="1"/>
  <c r="AE67" i="1" s="1"/>
  <c r="AE68" i="1" s="1"/>
  <c r="AE71" i="1" s="1"/>
  <c r="AE72" i="1" s="1"/>
  <c r="AE100" i="1"/>
  <c r="AE101" i="1" s="1"/>
  <c r="Z3" i="16"/>
  <c r="Z3" i="21"/>
  <c r="Z3" i="23"/>
  <c r="Z3" i="20"/>
  <c r="Z3" i="19"/>
  <c r="AH5" i="23"/>
  <c r="AH5" i="1"/>
  <c r="AH5" i="16"/>
  <c r="AH5" i="20"/>
  <c r="AH5" i="21"/>
  <c r="AH5" i="19"/>
  <c r="AC19" i="20"/>
  <c r="AC15" i="23" s="1"/>
  <c r="AP10" i="1" l="1"/>
  <c r="AO13" i="1"/>
  <c r="AO14" i="1" s="1"/>
  <c r="AF52" i="1"/>
  <c r="AF53" i="1" s="1"/>
  <c r="AF56" i="1" s="1"/>
  <c r="AF44" i="1"/>
  <c r="AF45" i="1" s="1"/>
  <c r="AF55" i="1" s="1"/>
  <c r="AF57" i="1" s="1"/>
  <c r="AE104" i="1"/>
  <c r="AE105" i="1" s="1"/>
  <c r="AB32" i="19"/>
  <c r="AB34" i="16"/>
  <c r="AB12" i="23" s="1"/>
  <c r="AC26" i="19"/>
  <c r="AC27" i="19" s="1"/>
  <c r="AC31" i="19" s="1"/>
  <c r="AC23" i="16"/>
  <c r="AC16" i="19"/>
  <c r="AC17" i="19" s="1"/>
  <c r="AC30" i="19" s="1"/>
  <c r="AC32" i="16"/>
  <c r="AC33" i="16" s="1"/>
  <c r="AC14" i="16"/>
  <c r="AC15" i="16" s="1"/>
  <c r="AD108" i="1"/>
  <c r="AD109" i="1" s="1"/>
  <c r="AD25" i="19"/>
  <c r="AD22" i="16"/>
  <c r="AD31" i="16"/>
  <c r="AD15" i="19"/>
  <c r="AE14" i="21"/>
  <c r="AE31" i="16" s="1"/>
  <c r="AI5" i="16"/>
  <c r="AI5" i="1"/>
  <c r="AI5" i="23"/>
  <c r="AI5" i="21"/>
  <c r="AI5" i="19"/>
  <c r="AI5" i="20"/>
  <c r="AH136" i="1"/>
  <c r="AH18" i="1"/>
  <c r="AH19" i="1" s="1"/>
  <c r="AE17" i="20"/>
  <c r="AE18" i="20" s="1"/>
  <c r="AE21" i="20" s="1"/>
  <c r="AE4" i="16"/>
  <c r="AE4" i="23"/>
  <c r="AE4" i="1"/>
  <c r="AE4" i="21"/>
  <c r="AE4" i="19"/>
  <c r="AE4" i="20"/>
  <c r="AD112" i="1"/>
  <c r="AD143" i="1"/>
  <c r="AG22" i="1"/>
  <c r="AG23" i="1" s="1"/>
  <c r="AG99" i="1"/>
  <c r="AG26" i="1"/>
  <c r="AG62" i="1"/>
  <c r="AA3" i="23"/>
  <c r="AA3" i="21"/>
  <c r="AA3" i="16"/>
  <c r="AA3" i="19"/>
  <c r="AA3" i="20"/>
  <c r="AE119" i="1"/>
  <c r="AF120" i="1" s="1"/>
  <c r="AE93" i="1"/>
  <c r="AA145" i="1"/>
  <c r="AA146" i="1" s="1"/>
  <c r="AE122" i="1"/>
  <c r="AE123" i="1" s="1"/>
  <c r="AD19" i="20"/>
  <c r="AD15" i="23" s="1"/>
  <c r="AF63" i="1"/>
  <c r="AF64" i="1" s="1"/>
  <c r="AF67" i="1" s="1"/>
  <c r="AF68" i="1" s="1"/>
  <c r="AF71" i="1" s="1"/>
  <c r="AF72" i="1" s="1"/>
  <c r="AF135" i="1"/>
  <c r="AF137" i="1" s="1"/>
  <c r="AF2" i="16"/>
  <c r="AF2" i="21"/>
  <c r="AF100" i="1"/>
  <c r="AF101" i="1" s="1"/>
  <c r="AF2" i="19"/>
  <c r="AF2" i="1"/>
  <c r="AF154" i="1"/>
  <c r="AF155" i="1" s="1"/>
  <c r="AF13" i="21" s="1"/>
  <c r="AF33" i="1"/>
  <c r="AF81" i="1"/>
  <c r="AF82" i="1" s="1"/>
  <c r="AF92" i="1" s="1"/>
  <c r="AF89" i="1"/>
  <c r="AF90" i="1" s="1"/>
  <c r="AF2" i="20"/>
  <c r="AF25" i="1"/>
  <c r="AF27" i="1" s="1"/>
  <c r="AF2" i="23"/>
  <c r="AF12" i="21"/>
  <c r="AB113" i="1"/>
  <c r="AB114" i="1" s="1"/>
  <c r="AB3" i="1" s="1"/>
  <c r="AC94" i="1"/>
  <c r="AB144" i="1"/>
  <c r="AE142" i="1"/>
  <c r="AE111" i="1"/>
  <c r="AB10" i="23"/>
  <c r="AG44" i="1" l="1"/>
  <c r="AG45" i="1" s="1"/>
  <c r="AG55" i="1" s="1"/>
  <c r="AG57" i="1" s="1"/>
  <c r="AG52" i="1"/>
  <c r="AG53" i="1" s="1"/>
  <c r="AG56" i="1" s="1"/>
  <c r="AQ10" i="1"/>
  <c r="AP13" i="1"/>
  <c r="AP14" i="1" s="1"/>
  <c r="AF104" i="1"/>
  <c r="AF105" i="1" s="1"/>
  <c r="AB9" i="23"/>
  <c r="AC16" i="16"/>
  <c r="AC10" i="23" s="1"/>
  <c r="AC34" i="16"/>
  <c r="AC12" i="23" s="1"/>
  <c r="AC32" i="19"/>
  <c r="AD26" i="19"/>
  <c r="AD27" i="19" s="1"/>
  <c r="AD31" i="19" s="1"/>
  <c r="AD23" i="16"/>
  <c r="AD16" i="19"/>
  <c r="AD17" i="19" s="1"/>
  <c r="AD30" i="19" s="1"/>
  <c r="AD14" i="16"/>
  <c r="AD15" i="16" s="1"/>
  <c r="AD16" i="16" s="1"/>
  <c r="AD10" i="23" s="1"/>
  <c r="AD32" i="16"/>
  <c r="AD33" i="16" s="1"/>
  <c r="AE108" i="1"/>
  <c r="AE109" i="1" s="1"/>
  <c r="AE112" i="1"/>
  <c r="AE15" i="19"/>
  <c r="AE143" i="1"/>
  <c r="AE13" i="16"/>
  <c r="AE25" i="19"/>
  <c r="AF14" i="21"/>
  <c r="AF22" i="16" s="1"/>
  <c r="AE22" i="16"/>
  <c r="AC144" i="1"/>
  <c r="AD94" i="1"/>
  <c r="AC113" i="1"/>
  <c r="AC114" i="1" s="1"/>
  <c r="AC3" i="1" s="1"/>
  <c r="AF122" i="1"/>
  <c r="AF123" i="1" s="1"/>
  <c r="AB3" i="20"/>
  <c r="AB3" i="19"/>
  <c r="AB3" i="21"/>
  <c r="AB3" i="16"/>
  <c r="AB3" i="23"/>
  <c r="AF17" i="20"/>
  <c r="AF18" i="20" s="1"/>
  <c r="AF21" i="20" s="1"/>
  <c r="AH22" i="1"/>
  <c r="AH23" i="1" s="1"/>
  <c r="AH99" i="1"/>
  <c r="AH26" i="1"/>
  <c r="AH62" i="1"/>
  <c r="AI18" i="1"/>
  <c r="AI19" i="1" s="1"/>
  <c r="AI136" i="1"/>
  <c r="AJ5" i="1"/>
  <c r="AJ5" i="23"/>
  <c r="AJ5" i="20"/>
  <c r="AJ5" i="19"/>
  <c r="AJ5" i="21"/>
  <c r="AJ5" i="16"/>
  <c r="AF93" i="1"/>
  <c r="AF119" i="1"/>
  <c r="AG120" i="1" s="1"/>
  <c r="AF4" i="21"/>
  <c r="AF4" i="23"/>
  <c r="AF4" i="1"/>
  <c r="AF4" i="20"/>
  <c r="AF4" i="16"/>
  <c r="AF4" i="19"/>
  <c r="AB145" i="1"/>
  <c r="AB146" i="1" s="1"/>
  <c r="AF34" i="1"/>
  <c r="AG2" i="21"/>
  <c r="AG100" i="1"/>
  <c r="AG101" i="1" s="1"/>
  <c r="AG2" i="1"/>
  <c r="AG81" i="1"/>
  <c r="AG82" i="1" s="1"/>
  <c r="AG92" i="1" s="1"/>
  <c r="AG63" i="1"/>
  <c r="AG64" i="1" s="1"/>
  <c r="AG67" i="1" s="1"/>
  <c r="AG68" i="1" s="1"/>
  <c r="AG71" i="1" s="1"/>
  <c r="AG72" i="1" s="1"/>
  <c r="AG2" i="16"/>
  <c r="AG33" i="1"/>
  <c r="AG12" i="21"/>
  <c r="AG2" i="23"/>
  <c r="AG2" i="19"/>
  <c r="AG25" i="1"/>
  <c r="AG27" i="1" s="1"/>
  <c r="AG135" i="1"/>
  <c r="AG137" i="1" s="1"/>
  <c r="AG2" i="20"/>
  <c r="AG89" i="1"/>
  <c r="AG90" i="1" s="1"/>
  <c r="AG154" i="1"/>
  <c r="AG155" i="1" s="1"/>
  <c r="AG13" i="21" s="1"/>
  <c r="AE19" i="20"/>
  <c r="AE15" i="23" s="1"/>
  <c r="AQ13" i="1" l="1"/>
  <c r="AQ14" i="1" s="1"/>
  <c r="AR10" i="1"/>
  <c r="AH44" i="1"/>
  <c r="AH45" i="1" s="1"/>
  <c r="AH55" i="1" s="1"/>
  <c r="AH57" i="1" s="1"/>
  <c r="AH52" i="1"/>
  <c r="AH53" i="1" s="1"/>
  <c r="AH56" i="1" s="1"/>
  <c r="AG104" i="1"/>
  <c r="AG105" i="1" s="1"/>
  <c r="AC9" i="23"/>
  <c r="AD34" i="16"/>
  <c r="AD12" i="23" s="1"/>
  <c r="AD32" i="19"/>
  <c r="AD9" i="23" s="1"/>
  <c r="AE14" i="16"/>
  <c r="AE15" i="16" s="1"/>
  <c r="AE16" i="16" s="1"/>
  <c r="AE10" i="23" s="1"/>
  <c r="AE23" i="16"/>
  <c r="AE26" i="19"/>
  <c r="AE27" i="19" s="1"/>
  <c r="AE31" i="19" s="1"/>
  <c r="AE32" i="16"/>
  <c r="AE33" i="16" s="1"/>
  <c r="AE34" i="16" s="1"/>
  <c r="AE12" i="23" s="1"/>
  <c r="AE16" i="19"/>
  <c r="AE17" i="19" s="1"/>
  <c r="AE30" i="19" s="1"/>
  <c r="AF108" i="1"/>
  <c r="AF109" i="1" s="1"/>
  <c r="AF13" i="16"/>
  <c r="AG112" i="1"/>
  <c r="AF25" i="19"/>
  <c r="AF31" i="16"/>
  <c r="AF15" i="19"/>
  <c r="AJ18" i="1"/>
  <c r="AJ19" i="1" s="1"/>
  <c r="AJ136" i="1"/>
  <c r="AF112" i="1"/>
  <c r="AF143" i="1"/>
  <c r="AE94" i="1"/>
  <c r="AD144" i="1"/>
  <c r="AD113" i="1"/>
  <c r="AD114" i="1" s="1"/>
  <c r="AD3" i="1" s="1"/>
  <c r="AG119" i="1"/>
  <c r="AH120" i="1" s="1"/>
  <c r="AG93" i="1"/>
  <c r="AG14" i="21"/>
  <c r="AG17" i="20"/>
  <c r="AG18" i="20" s="1"/>
  <c r="AG21" i="20" s="1"/>
  <c r="AC145" i="1"/>
  <c r="AC146" i="1" s="1"/>
  <c r="AF142" i="1"/>
  <c r="AF111" i="1"/>
  <c r="AI22" i="1"/>
  <c r="AI23" i="1" s="1"/>
  <c r="AI26" i="1"/>
  <c r="AI62" i="1"/>
  <c r="AI99" i="1"/>
  <c r="AG34" i="1"/>
  <c r="AH33" i="1"/>
  <c r="AH34" i="1" s="1"/>
  <c r="AH81" i="1"/>
  <c r="AH82" i="1" s="1"/>
  <c r="AH92" i="1" s="1"/>
  <c r="AH154" i="1"/>
  <c r="AH155" i="1" s="1"/>
  <c r="AH13" i="21" s="1"/>
  <c r="AH2" i="23"/>
  <c r="AH2" i="20"/>
  <c r="AH12" i="21"/>
  <c r="AH135" i="1"/>
  <c r="AH137" i="1" s="1"/>
  <c r="AH2" i="19"/>
  <c r="AH89" i="1"/>
  <c r="AH90" i="1" s="1"/>
  <c r="AH25" i="1"/>
  <c r="AH27" i="1" s="1"/>
  <c r="AH2" i="16"/>
  <c r="AH63" i="1"/>
  <c r="AH64" i="1" s="1"/>
  <c r="AH67" i="1" s="1"/>
  <c r="AH68" i="1" s="1"/>
  <c r="AH71" i="1" s="1"/>
  <c r="AH72" i="1" s="1"/>
  <c r="AH2" i="21"/>
  <c r="AH100" i="1"/>
  <c r="AH101" i="1" s="1"/>
  <c r="AH2" i="1"/>
  <c r="AG4" i="20"/>
  <c r="AG4" i="19"/>
  <c r="AG4" i="21"/>
  <c r="AG4" i="16"/>
  <c r="AG4" i="1"/>
  <c r="AG4" i="23"/>
  <c r="AG122" i="1"/>
  <c r="AG123" i="1" s="1"/>
  <c r="AK5" i="23"/>
  <c r="AK5" i="21"/>
  <c r="AK5" i="19"/>
  <c r="AK5" i="16"/>
  <c r="AK5" i="20"/>
  <c r="AK5" i="1"/>
  <c r="AF19" i="20"/>
  <c r="AF15" i="23" s="1"/>
  <c r="AC3" i="23"/>
  <c r="AC3" i="20"/>
  <c r="AC3" i="16"/>
  <c r="AC3" i="21"/>
  <c r="AC3" i="19"/>
  <c r="AR13" i="1" l="1"/>
  <c r="AR14" i="1" s="1"/>
  <c r="AS10" i="1"/>
  <c r="AI52" i="1"/>
  <c r="AI53" i="1" s="1"/>
  <c r="AI56" i="1" s="1"/>
  <c r="AI44" i="1"/>
  <c r="AI45" i="1" s="1"/>
  <c r="AI55" i="1" s="1"/>
  <c r="AI57" i="1" s="1"/>
  <c r="AH104" i="1"/>
  <c r="AH105" i="1" s="1"/>
  <c r="AE32" i="19"/>
  <c r="AE9" i="23" s="1"/>
  <c r="AF32" i="16"/>
  <c r="AF33" i="16" s="1"/>
  <c r="AF14" i="16"/>
  <c r="AF15" i="16" s="1"/>
  <c r="AF26" i="19"/>
  <c r="AF27" i="19" s="1"/>
  <c r="AF31" i="19" s="1"/>
  <c r="AF23" i="16"/>
  <c r="AF16" i="19"/>
  <c r="AF17" i="19" s="1"/>
  <c r="AF30" i="19" s="1"/>
  <c r="AG108" i="1"/>
  <c r="AG109" i="1" s="1"/>
  <c r="AG143" i="1"/>
  <c r="AH14" i="21"/>
  <c r="AH13" i="16" s="1"/>
  <c r="AK18" i="1"/>
  <c r="AK19" i="1" s="1"/>
  <c r="AK136" i="1"/>
  <c r="AH17" i="20"/>
  <c r="AH18" i="20" s="1"/>
  <c r="AH21" i="20" s="1"/>
  <c r="AJ62" i="1"/>
  <c r="AJ22" i="1"/>
  <c r="AJ23" i="1" s="1"/>
  <c r="AJ26" i="1"/>
  <c r="AJ99" i="1"/>
  <c r="AH119" i="1"/>
  <c r="AI120" i="1" s="1"/>
  <c r="AH93" i="1"/>
  <c r="AG142" i="1"/>
  <c r="AG111" i="1"/>
  <c r="AG25" i="19"/>
  <c r="AG15" i="19"/>
  <c r="AG31" i="16"/>
  <c r="AG13" i="16"/>
  <c r="AG22" i="16"/>
  <c r="AH122" i="1"/>
  <c r="AH123" i="1" s="1"/>
  <c r="AF94" i="1"/>
  <c r="AE144" i="1"/>
  <c r="AE113" i="1"/>
  <c r="AE114" i="1" s="1"/>
  <c r="AE3" i="1" s="1"/>
  <c r="AL5" i="16"/>
  <c r="AL5" i="19"/>
  <c r="AL5" i="1"/>
  <c r="AL5" i="20"/>
  <c r="AL5" i="23"/>
  <c r="AL5" i="21"/>
  <c r="AH142" i="1"/>
  <c r="AH111" i="1"/>
  <c r="AD3" i="16"/>
  <c r="AD3" i="19"/>
  <c r="AD3" i="21"/>
  <c r="AD3" i="23"/>
  <c r="AD3" i="20"/>
  <c r="AH4" i="1"/>
  <c r="AH4" i="16"/>
  <c r="AH4" i="21"/>
  <c r="AH4" i="23"/>
  <c r="AH4" i="20"/>
  <c r="AH4" i="19"/>
  <c r="AI33" i="1"/>
  <c r="AI34" i="1" s="1"/>
  <c r="AI100" i="1"/>
  <c r="AI101" i="1" s="1"/>
  <c r="AI25" i="1"/>
  <c r="AI27" i="1" s="1"/>
  <c r="AI2" i="20"/>
  <c r="AI2" i="19"/>
  <c r="AI2" i="16"/>
  <c r="AI2" i="23"/>
  <c r="AI12" i="21"/>
  <c r="AI63" i="1"/>
  <c r="AI64" i="1" s="1"/>
  <c r="AI67" i="1" s="1"/>
  <c r="AI68" i="1" s="1"/>
  <c r="AI71" i="1" s="1"/>
  <c r="AI72" i="1" s="1"/>
  <c r="AI135" i="1"/>
  <c r="AI137" i="1" s="1"/>
  <c r="AI2" i="1"/>
  <c r="AI81" i="1"/>
  <c r="AI82" i="1" s="1"/>
  <c r="AI92" i="1" s="1"/>
  <c r="AI89" i="1"/>
  <c r="AI90" i="1" s="1"/>
  <c r="AI154" i="1"/>
  <c r="AI155" i="1" s="1"/>
  <c r="AI13" i="21" s="1"/>
  <c r="AI2" i="21"/>
  <c r="AD145" i="1"/>
  <c r="AD146" i="1" s="1"/>
  <c r="AG19" i="20"/>
  <c r="AG15" i="23" s="1"/>
  <c r="AJ52" i="1" l="1"/>
  <c r="AJ53" i="1" s="1"/>
  <c r="AJ56" i="1" s="1"/>
  <c r="AJ44" i="1"/>
  <c r="AJ45" i="1" s="1"/>
  <c r="AJ55" i="1" s="1"/>
  <c r="AJ57" i="1" s="1"/>
  <c r="AT10" i="1"/>
  <c r="AS13" i="1"/>
  <c r="AS14" i="1" s="1"/>
  <c r="AI104" i="1"/>
  <c r="AI105" i="1" s="1"/>
  <c r="AF32" i="19"/>
  <c r="AF9" i="23" s="1"/>
  <c r="AF34" i="16"/>
  <c r="AF12" i="23" s="1"/>
  <c r="AG23" i="16"/>
  <c r="AG14" i="16"/>
  <c r="AG15" i="16" s="1"/>
  <c r="AG26" i="19"/>
  <c r="AG27" i="19" s="1"/>
  <c r="AG31" i="19" s="1"/>
  <c r="AG32" i="16"/>
  <c r="AG33" i="16" s="1"/>
  <c r="AG34" i="16" s="1"/>
  <c r="AG12" i="23" s="1"/>
  <c r="AG16" i="19"/>
  <c r="AG17" i="19" s="1"/>
  <c r="AG30" i="19" s="1"/>
  <c r="AF16" i="16"/>
  <c r="AF10" i="23" s="1"/>
  <c r="AH108" i="1"/>
  <c r="AH109" i="1" s="1"/>
  <c r="AH143" i="1"/>
  <c r="AH31" i="16"/>
  <c r="AH112" i="1"/>
  <c r="AH25" i="19"/>
  <c r="AH15" i="19"/>
  <c r="AH22" i="16"/>
  <c r="AI14" i="21"/>
  <c r="AI15" i="19" s="1"/>
  <c r="AI111" i="1"/>
  <c r="AI142" i="1"/>
  <c r="AL136" i="1"/>
  <c r="AL18" i="1"/>
  <c r="AL19" i="1" s="1"/>
  <c r="AM5" i="21"/>
  <c r="AM5" i="16"/>
  <c r="AM5" i="23"/>
  <c r="AM5" i="19"/>
  <c r="AM5" i="20"/>
  <c r="AM5" i="1"/>
  <c r="AE3" i="20"/>
  <c r="AE3" i="16"/>
  <c r="AE3" i="23"/>
  <c r="AE3" i="21"/>
  <c r="AE3" i="19"/>
  <c r="AE145" i="1"/>
  <c r="AE146" i="1" s="1"/>
  <c r="AJ154" i="1"/>
  <c r="AJ155" i="1" s="1"/>
  <c r="AJ13" i="21" s="1"/>
  <c r="AJ100" i="1"/>
  <c r="AJ101" i="1" s="1"/>
  <c r="AJ81" i="1"/>
  <c r="AJ82" i="1" s="1"/>
  <c r="AJ92" i="1" s="1"/>
  <c r="AJ12" i="21"/>
  <c r="AJ2" i="19"/>
  <c r="AJ33" i="1"/>
  <c r="AJ34" i="1" s="1"/>
  <c r="AJ2" i="20"/>
  <c r="AJ2" i="23"/>
  <c r="AJ135" i="1"/>
  <c r="AJ137" i="1" s="1"/>
  <c r="AJ2" i="16"/>
  <c r="AJ89" i="1"/>
  <c r="AJ90" i="1" s="1"/>
  <c r="AJ63" i="1"/>
  <c r="AJ64" i="1" s="1"/>
  <c r="AJ67" i="1" s="1"/>
  <c r="AJ68" i="1" s="1"/>
  <c r="AJ71" i="1" s="1"/>
  <c r="AJ72" i="1" s="1"/>
  <c r="AJ2" i="21"/>
  <c r="AJ25" i="1"/>
  <c r="AJ27" i="1" s="1"/>
  <c r="AJ2" i="1"/>
  <c r="AK26" i="1"/>
  <c r="AK62" i="1"/>
  <c r="AK99" i="1"/>
  <c r="AK22" i="1"/>
  <c r="AK23" i="1" s="1"/>
  <c r="AI4" i="16"/>
  <c r="AI4" i="20"/>
  <c r="AI4" i="1"/>
  <c r="AI4" i="21"/>
  <c r="AI4" i="23"/>
  <c r="AI4" i="19"/>
  <c r="AF113" i="1"/>
  <c r="AF114" i="1" s="1"/>
  <c r="AF3" i="1" s="1"/>
  <c r="AG94" i="1"/>
  <c r="AF144" i="1"/>
  <c r="AI122" i="1"/>
  <c r="AI123" i="1" s="1"/>
  <c r="AH19" i="20"/>
  <c r="AH15" i="23" s="1"/>
  <c r="AI119" i="1"/>
  <c r="AJ120" i="1" s="1"/>
  <c r="AI93" i="1"/>
  <c r="AI17" i="20"/>
  <c r="AI18" i="20" s="1"/>
  <c r="AI21" i="20" s="1"/>
  <c r="AK44" i="1" l="1"/>
  <c r="AK45" i="1" s="1"/>
  <c r="AK55" i="1" s="1"/>
  <c r="AK57" i="1" s="1"/>
  <c r="AK52" i="1"/>
  <c r="AK53" i="1" s="1"/>
  <c r="AK56" i="1" s="1"/>
  <c r="AU10" i="1"/>
  <c r="AT13" i="1"/>
  <c r="AT14" i="1" s="1"/>
  <c r="AJ104" i="1"/>
  <c r="AJ105" i="1" s="1"/>
  <c r="AG32" i="19"/>
  <c r="AH14" i="16"/>
  <c r="AH15" i="16" s="1"/>
  <c r="AH16" i="16" s="1"/>
  <c r="AH26" i="19"/>
  <c r="AH27" i="19" s="1"/>
  <c r="AH31" i="19" s="1"/>
  <c r="AH23" i="16"/>
  <c r="AH16" i="19"/>
  <c r="AH17" i="19" s="1"/>
  <c r="AH30" i="19" s="1"/>
  <c r="AH32" i="16"/>
  <c r="AH33" i="16" s="1"/>
  <c r="AI108" i="1"/>
  <c r="AI109" i="1" s="1"/>
  <c r="AI143" i="1"/>
  <c r="AI112" i="1"/>
  <c r="AJ14" i="21"/>
  <c r="AJ25" i="19" s="1"/>
  <c r="AI13" i="16"/>
  <c r="AG16" i="16"/>
  <c r="AG10" i="23" s="1"/>
  <c r="AI31" i="16"/>
  <c r="AI25" i="19"/>
  <c r="AI22" i="16"/>
  <c r="AJ142" i="1"/>
  <c r="AJ111" i="1"/>
  <c r="AJ122" i="1"/>
  <c r="AJ123" i="1" s="1"/>
  <c r="AN5" i="21"/>
  <c r="AN5" i="19"/>
  <c r="AN5" i="23"/>
  <c r="AN5" i="1"/>
  <c r="AN5" i="16"/>
  <c r="AN5" i="20"/>
  <c r="AI19" i="20"/>
  <c r="AI15" i="23" s="1"/>
  <c r="AK135" i="1"/>
  <c r="AK137" i="1" s="1"/>
  <c r="AK2" i="16"/>
  <c r="AK2" i="1"/>
  <c r="AK2" i="21"/>
  <c r="AK2" i="19"/>
  <c r="AK154" i="1"/>
  <c r="AK155" i="1" s="1"/>
  <c r="AK13" i="21" s="1"/>
  <c r="AK63" i="1"/>
  <c r="AK64" i="1" s="1"/>
  <c r="AK67" i="1" s="1"/>
  <c r="AK68" i="1" s="1"/>
  <c r="AK71" i="1" s="1"/>
  <c r="AK72" i="1" s="1"/>
  <c r="AK33" i="1"/>
  <c r="AK34" i="1" s="1"/>
  <c r="AK81" i="1"/>
  <c r="AK82" i="1" s="1"/>
  <c r="AK92" i="1" s="1"/>
  <c r="AK25" i="1"/>
  <c r="AK27" i="1" s="1"/>
  <c r="AK2" i="20"/>
  <c r="AK100" i="1"/>
  <c r="AK101" i="1" s="1"/>
  <c r="AK12" i="21"/>
  <c r="AK89" i="1"/>
  <c r="AK90" i="1" s="1"/>
  <c r="AK2" i="23"/>
  <c r="AH94" i="1"/>
  <c r="AG113" i="1"/>
  <c r="AG114" i="1" s="1"/>
  <c r="AG3" i="1" s="1"/>
  <c r="AG144" i="1"/>
  <c r="AJ17" i="20"/>
  <c r="AJ18" i="20" s="1"/>
  <c r="AJ21" i="20" s="1"/>
  <c r="AF3" i="20"/>
  <c r="AF3" i="16"/>
  <c r="AF3" i="23"/>
  <c r="AF3" i="21"/>
  <c r="AF3" i="19"/>
  <c r="AJ93" i="1"/>
  <c r="AJ119" i="1"/>
  <c r="AK120" i="1" s="1"/>
  <c r="AJ4" i="21"/>
  <c r="AJ4" i="19"/>
  <c r="AJ4" i="16"/>
  <c r="AJ4" i="23"/>
  <c r="AJ4" i="1"/>
  <c r="AJ4" i="20"/>
  <c r="AF145" i="1"/>
  <c r="AF146" i="1" s="1"/>
  <c r="AM18" i="1"/>
  <c r="AM19" i="1" s="1"/>
  <c r="AM136" i="1"/>
  <c r="AL99" i="1"/>
  <c r="AL26" i="1"/>
  <c r="AL22" i="1"/>
  <c r="AL23" i="1" s="1"/>
  <c r="AL62" i="1"/>
  <c r="AL44" i="1" l="1"/>
  <c r="AL45" i="1" s="1"/>
  <c r="AL55" i="1" s="1"/>
  <c r="AL57" i="1" s="1"/>
  <c r="AL52" i="1"/>
  <c r="AL53" i="1" s="1"/>
  <c r="AL56" i="1" s="1"/>
  <c r="AU13" i="1"/>
  <c r="AU14" i="1" s="1"/>
  <c r="AV10" i="1"/>
  <c r="AK104" i="1"/>
  <c r="AK105" i="1" s="1"/>
  <c r="AG9" i="23"/>
  <c r="AH32" i="19"/>
  <c r="AH34" i="16"/>
  <c r="AH12" i="23" s="1"/>
  <c r="AI16" i="19"/>
  <c r="AI17" i="19" s="1"/>
  <c r="AI30" i="19" s="1"/>
  <c r="AI23" i="16"/>
  <c r="AI26" i="19"/>
  <c r="AI27" i="19" s="1"/>
  <c r="AI31" i="19" s="1"/>
  <c r="AI14" i="16"/>
  <c r="AI15" i="16" s="1"/>
  <c r="AI32" i="16"/>
  <c r="AI33" i="16" s="1"/>
  <c r="AJ108" i="1"/>
  <c r="AJ109" i="1" s="1"/>
  <c r="AJ15" i="19"/>
  <c r="AJ22" i="16"/>
  <c r="AJ31" i="16"/>
  <c r="AJ13" i="16"/>
  <c r="AK14" i="21"/>
  <c r="AK31" i="16" s="1"/>
  <c r="AK112" i="1"/>
  <c r="AG145" i="1"/>
  <c r="AG146" i="1" s="1"/>
  <c r="AG3" i="23"/>
  <c r="AG3" i="20"/>
  <c r="AG3" i="21"/>
  <c r="AG3" i="19"/>
  <c r="AG3" i="16"/>
  <c r="AN136" i="1"/>
  <c r="AN18" i="1"/>
  <c r="AN19" i="1" s="1"/>
  <c r="AJ112" i="1"/>
  <c r="AJ143" i="1"/>
  <c r="AK111" i="1"/>
  <c r="AK142" i="1"/>
  <c r="AJ19" i="20"/>
  <c r="AJ15" i="23" s="1"/>
  <c r="AI94" i="1"/>
  <c r="AH144" i="1"/>
  <c r="AH113" i="1"/>
  <c r="AH114" i="1" s="1"/>
  <c r="AH3" i="1" s="1"/>
  <c r="AK119" i="1"/>
  <c r="AL120" i="1" s="1"/>
  <c r="AK93" i="1"/>
  <c r="AK17" i="20"/>
  <c r="AK18" i="20" s="1"/>
  <c r="AK21" i="20" s="1"/>
  <c r="AL2" i="1"/>
  <c r="AL2" i="23"/>
  <c r="AL135" i="1"/>
  <c r="AL137" i="1" s="1"/>
  <c r="AL100" i="1"/>
  <c r="AL101" i="1" s="1"/>
  <c r="AL33" i="1"/>
  <c r="AL2" i="21"/>
  <c r="AL154" i="1"/>
  <c r="AL155" i="1" s="1"/>
  <c r="AL13" i="21" s="1"/>
  <c r="AL12" i="21"/>
  <c r="AL81" i="1"/>
  <c r="AL82" i="1" s="1"/>
  <c r="AL92" i="1" s="1"/>
  <c r="AL63" i="1"/>
  <c r="AL64" i="1" s="1"/>
  <c r="AL67" i="1" s="1"/>
  <c r="AL68" i="1" s="1"/>
  <c r="AL71" i="1" s="1"/>
  <c r="AL72" i="1" s="1"/>
  <c r="AL89" i="1"/>
  <c r="AL90" i="1" s="1"/>
  <c r="AL2" i="16"/>
  <c r="AL2" i="20"/>
  <c r="AL25" i="1"/>
  <c r="AL27" i="1" s="1"/>
  <c r="AL2" i="19"/>
  <c r="AM99" i="1"/>
  <c r="AM22" i="1"/>
  <c r="AM23" i="1" s="1"/>
  <c r="AM62" i="1"/>
  <c r="AM26" i="1"/>
  <c r="AK122" i="1"/>
  <c r="AK123" i="1" s="1"/>
  <c r="AH10" i="23"/>
  <c r="AK4" i="23"/>
  <c r="AK4" i="16"/>
  <c r="AK4" i="20"/>
  <c r="AK4" i="1"/>
  <c r="AK4" i="19"/>
  <c r="AK4" i="21"/>
  <c r="AO5" i="1"/>
  <c r="AO5" i="16"/>
  <c r="AO5" i="21"/>
  <c r="AO5" i="20"/>
  <c r="AO5" i="23"/>
  <c r="AO5" i="19"/>
  <c r="AM52" i="1" l="1"/>
  <c r="AM53" i="1" s="1"/>
  <c r="AM56" i="1" s="1"/>
  <c r="AM44" i="1"/>
  <c r="AM45" i="1" s="1"/>
  <c r="AM55" i="1" s="1"/>
  <c r="AM57" i="1" s="1"/>
  <c r="AV13" i="1"/>
  <c r="AV14" i="1" s="1"/>
  <c r="AW10" i="1"/>
  <c r="AL104" i="1"/>
  <c r="AL105" i="1" s="1"/>
  <c r="AK143" i="1"/>
  <c r="AH9" i="23"/>
  <c r="AI32" i="19"/>
  <c r="AI34" i="16"/>
  <c r="AI12" i="23" s="1"/>
  <c r="AJ32" i="16"/>
  <c r="AJ33" i="16" s="1"/>
  <c r="AJ26" i="19"/>
  <c r="AJ27" i="19" s="1"/>
  <c r="AJ31" i="19" s="1"/>
  <c r="AJ16" i="19"/>
  <c r="AJ17" i="19" s="1"/>
  <c r="AJ30" i="19" s="1"/>
  <c r="AJ14" i="16"/>
  <c r="AJ15" i="16" s="1"/>
  <c r="AJ23" i="16"/>
  <c r="AI16" i="16"/>
  <c r="AI10" i="23" s="1"/>
  <c r="AK108" i="1"/>
  <c r="AK109" i="1" s="1"/>
  <c r="AL143" i="1"/>
  <c r="AK13" i="16"/>
  <c r="AK15" i="19"/>
  <c r="AK25" i="19"/>
  <c r="AK22" i="16"/>
  <c r="AI144" i="1"/>
  <c r="AJ94" i="1"/>
  <c r="AI113" i="1"/>
  <c r="AI114" i="1" s="1"/>
  <c r="AI3" i="1" s="1"/>
  <c r="AP5" i="20"/>
  <c r="AP5" i="1"/>
  <c r="AP5" i="16"/>
  <c r="AP5" i="21"/>
  <c r="AP5" i="19"/>
  <c r="AP5" i="23"/>
  <c r="AL119" i="1"/>
  <c r="AM120" i="1" s="1"/>
  <c r="AL93" i="1"/>
  <c r="AL14" i="21"/>
  <c r="AH3" i="23"/>
  <c r="AH3" i="21"/>
  <c r="AH3" i="19"/>
  <c r="AH3" i="20"/>
  <c r="AH3" i="16"/>
  <c r="AL17" i="20"/>
  <c r="AL18" i="20" s="1"/>
  <c r="AL21" i="20" s="1"/>
  <c r="AK19" i="20"/>
  <c r="AK15" i="23" s="1"/>
  <c r="AL122" i="1"/>
  <c r="AL123" i="1" s="1"/>
  <c r="AL34" i="1"/>
  <c r="AH145" i="1"/>
  <c r="AH146" i="1" s="1"/>
  <c r="AO136" i="1"/>
  <c r="AO18" i="1"/>
  <c r="AO19" i="1" s="1"/>
  <c r="AM63" i="1"/>
  <c r="AM64" i="1" s="1"/>
  <c r="AM67" i="1" s="1"/>
  <c r="AM68" i="1" s="1"/>
  <c r="AM71" i="1" s="1"/>
  <c r="AM72" i="1" s="1"/>
  <c r="AM2" i="1"/>
  <c r="AM2" i="21"/>
  <c r="AM2" i="20"/>
  <c r="AM2" i="23"/>
  <c r="AM33" i="1"/>
  <c r="AM34" i="1" s="1"/>
  <c r="AM25" i="1"/>
  <c r="AM27" i="1" s="1"/>
  <c r="AM89" i="1"/>
  <c r="AM90" i="1" s="1"/>
  <c r="AM2" i="16"/>
  <c r="AM81" i="1"/>
  <c r="AM82" i="1" s="1"/>
  <c r="AM92" i="1" s="1"/>
  <c r="AM135" i="1"/>
  <c r="AM137" i="1" s="1"/>
  <c r="AM100" i="1"/>
  <c r="AM101" i="1" s="1"/>
  <c r="AM12" i="21"/>
  <c r="AM2" i="19"/>
  <c r="AM154" i="1"/>
  <c r="AM155" i="1" s="1"/>
  <c r="AM13" i="21" s="1"/>
  <c r="AL4" i="16"/>
  <c r="AL4" i="19"/>
  <c r="AL4" i="23"/>
  <c r="AL4" i="1"/>
  <c r="AL4" i="21"/>
  <c r="AL4" i="20"/>
  <c r="AN62" i="1"/>
  <c r="AN99" i="1"/>
  <c r="AN26" i="1"/>
  <c r="AN22" i="1"/>
  <c r="AN23" i="1" s="1"/>
  <c r="AN52" i="1" l="1"/>
  <c r="AN53" i="1" s="1"/>
  <c r="AN56" i="1" s="1"/>
  <c r="AN44" i="1"/>
  <c r="AN45" i="1" s="1"/>
  <c r="AN55" i="1" s="1"/>
  <c r="AN57" i="1" s="1"/>
  <c r="AX10" i="1"/>
  <c r="AW13" i="1"/>
  <c r="AW14" i="1" s="1"/>
  <c r="AM104" i="1"/>
  <c r="AM105" i="1" s="1"/>
  <c r="AI9" i="23"/>
  <c r="AJ34" i="16"/>
  <c r="AJ12" i="23" s="1"/>
  <c r="AJ32" i="19"/>
  <c r="AJ9" i="23" s="1"/>
  <c r="AK26" i="19"/>
  <c r="AK27" i="19" s="1"/>
  <c r="AK31" i="19" s="1"/>
  <c r="AK23" i="16"/>
  <c r="AK16" i="19"/>
  <c r="AK17" i="19" s="1"/>
  <c r="AK30" i="19" s="1"/>
  <c r="AK32" i="16"/>
  <c r="AK33" i="16" s="1"/>
  <c r="AK34" i="16" s="1"/>
  <c r="AK12" i="23" s="1"/>
  <c r="AK14" i="16"/>
  <c r="AK15" i="16" s="1"/>
  <c r="AJ16" i="16"/>
  <c r="AJ10" i="23" s="1"/>
  <c r="AL108" i="1"/>
  <c r="AL109" i="1" s="1"/>
  <c r="AL112" i="1"/>
  <c r="AM17" i="20"/>
  <c r="AM18" i="20" s="1"/>
  <c r="AM21" i="20" s="1"/>
  <c r="AI145" i="1"/>
  <c r="AI146" i="1" s="1"/>
  <c r="AM111" i="1"/>
  <c r="AM142" i="1"/>
  <c r="AM122" i="1"/>
  <c r="AM123" i="1" s="1"/>
  <c r="AM14" i="21"/>
  <c r="AM119" i="1"/>
  <c r="AN120" i="1" s="1"/>
  <c r="AM93" i="1"/>
  <c r="AL142" i="1"/>
  <c r="AL111" i="1"/>
  <c r="AL19" i="20"/>
  <c r="AL15" i="23" s="1"/>
  <c r="AP136" i="1"/>
  <c r="AP18" i="1"/>
  <c r="AP19" i="1" s="1"/>
  <c r="AM4" i="16"/>
  <c r="AM4" i="23"/>
  <c r="AM4" i="21"/>
  <c r="AM4" i="1"/>
  <c r="AM4" i="19"/>
  <c r="AM4" i="20"/>
  <c r="AO99" i="1"/>
  <c r="AO22" i="1"/>
  <c r="AO23" i="1" s="1"/>
  <c r="AO26" i="1"/>
  <c r="AO62" i="1"/>
  <c r="AL15" i="19"/>
  <c r="AL25" i="19"/>
  <c r="AL22" i="16"/>
  <c r="AL31" i="16"/>
  <c r="AL13" i="16"/>
  <c r="AI3" i="19"/>
  <c r="AI3" i="16"/>
  <c r="AI3" i="20"/>
  <c r="AI3" i="23"/>
  <c r="AI3" i="21"/>
  <c r="AN81" i="1"/>
  <c r="AN82" i="1" s="1"/>
  <c r="AN92" i="1" s="1"/>
  <c r="AN2" i="20"/>
  <c r="AN2" i="1"/>
  <c r="AN2" i="16"/>
  <c r="AN63" i="1"/>
  <c r="AN64" i="1" s="1"/>
  <c r="AN67" i="1" s="1"/>
  <c r="AN68" i="1" s="1"/>
  <c r="AN71" i="1" s="1"/>
  <c r="AN72" i="1" s="1"/>
  <c r="AN89" i="1"/>
  <c r="AN90" i="1" s="1"/>
  <c r="AN135" i="1"/>
  <c r="AN137" i="1" s="1"/>
  <c r="AN2" i="21"/>
  <c r="AN2" i="19"/>
  <c r="AN100" i="1"/>
  <c r="AN101" i="1" s="1"/>
  <c r="AN33" i="1"/>
  <c r="AN34" i="1" s="1"/>
  <c r="AN12" i="21"/>
  <c r="AN154" i="1"/>
  <c r="AN155" i="1" s="1"/>
  <c r="AN13" i="21" s="1"/>
  <c r="AN25" i="1"/>
  <c r="AN27" i="1" s="1"/>
  <c r="AN2" i="23"/>
  <c r="AQ5" i="21"/>
  <c r="AQ5" i="20"/>
  <c r="AQ5" i="23"/>
  <c r="AQ5" i="16"/>
  <c r="AQ5" i="1"/>
  <c r="AQ5" i="19"/>
  <c r="AJ113" i="1"/>
  <c r="AJ114" i="1" s="1"/>
  <c r="AJ3" i="1" s="1"/>
  <c r="AK94" i="1"/>
  <c r="AJ144" i="1"/>
  <c r="AO52" i="1" l="1"/>
  <c r="AO53" i="1" s="1"/>
  <c r="AO56" i="1" s="1"/>
  <c r="AO44" i="1"/>
  <c r="AO45" i="1" s="1"/>
  <c r="AO55" i="1" s="1"/>
  <c r="AO57" i="1" s="1"/>
  <c r="AY10" i="1"/>
  <c r="AX13" i="1"/>
  <c r="AX14" i="1" s="1"/>
  <c r="AN104" i="1"/>
  <c r="AN105" i="1" s="1"/>
  <c r="AK32" i="19"/>
  <c r="AK9" i="23" s="1"/>
  <c r="AL26" i="19"/>
  <c r="AL27" i="19" s="1"/>
  <c r="AL31" i="19" s="1"/>
  <c r="AL23" i="16"/>
  <c r="AL16" i="19"/>
  <c r="AL17" i="19" s="1"/>
  <c r="AL30" i="19" s="1"/>
  <c r="AL14" i="16"/>
  <c r="AL15" i="16" s="1"/>
  <c r="AL32" i="16"/>
  <c r="AL33" i="16" s="1"/>
  <c r="AK16" i="16"/>
  <c r="AK10" i="23" s="1"/>
  <c r="AM108" i="1"/>
  <c r="AM109" i="1" s="1"/>
  <c r="AN93" i="1"/>
  <c r="AN119" i="1"/>
  <c r="AO120" i="1" s="1"/>
  <c r="AM112" i="1"/>
  <c r="AM143" i="1"/>
  <c r="AP22" i="1"/>
  <c r="AP23" i="1" s="1"/>
  <c r="AP62" i="1"/>
  <c r="AP26" i="1"/>
  <c r="AP99" i="1"/>
  <c r="AN122" i="1"/>
  <c r="AN123" i="1" s="1"/>
  <c r="AK144" i="1"/>
  <c r="AK113" i="1"/>
  <c r="AK114" i="1" s="1"/>
  <c r="AK3" i="1" s="1"/>
  <c r="AL94" i="1"/>
  <c r="AN14" i="21"/>
  <c r="AN17" i="20"/>
  <c r="AN18" i="20" s="1"/>
  <c r="AN21" i="20" s="1"/>
  <c r="AO2" i="16"/>
  <c r="AO154" i="1"/>
  <c r="AO155" i="1" s="1"/>
  <c r="AO13" i="21" s="1"/>
  <c r="AO89" i="1"/>
  <c r="AO90" i="1" s="1"/>
  <c r="AO2" i="1"/>
  <c r="AO2" i="21"/>
  <c r="AO2" i="19"/>
  <c r="AO81" i="1"/>
  <c r="AO82" i="1" s="1"/>
  <c r="AO92" i="1" s="1"/>
  <c r="AO25" i="1"/>
  <c r="AO27" i="1" s="1"/>
  <c r="AO100" i="1"/>
  <c r="AO101" i="1" s="1"/>
  <c r="AO12" i="21"/>
  <c r="AO135" i="1"/>
  <c r="AO137" i="1" s="1"/>
  <c r="AO63" i="1"/>
  <c r="AO64" i="1" s="1"/>
  <c r="AO67" i="1" s="1"/>
  <c r="AO68" i="1" s="1"/>
  <c r="AO71" i="1" s="1"/>
  <c r="AO72" i="1" s="1"/>
  <c r="AO33" i="1"/>
  <c r="AO2" i="23"/>
  <c r="AO2" i="20"/>
  <c r="AM25" i="19"/>
  <c r="AM15" i="19"/>
  <c r="AM22" i="16"/>
  <c r="AM31" i="16"/>
  <c r="AM13" i="16"/>
  <c r="AJ3" i="19"/>
  <c r="AJ3" i="16"/>
  <c r="AJ3" i="21"/>
  <c r="AJ3" i="23"/>
  <c r="AJ3" i="20"/>
  <c r="AN142" i="1"/>
  <c r="AN111" i="1"/>
  <c r="AN4" i="20"/>
  <c r="AN4" i="19"/>
  <c r="AN4" i="21"/>
  <c r="AN4" i="23"/>
  <c r="AN4" i="1"/>
  <c r="AN4" i="16"/>
  <c r="AJ145" i="1"/>
  <c r="AJ146" i="1" s="1"/>
  <c r="AQ18" i="1"/>
  <c r="AQ19" i="1" s="1"/>
  <c r="AQ136" i="1"/>
  <c r="AR5" i="23"/>
  <c r="AR5" i="21"/>
  <c r="AR5" i="19"/>
  <c r="AR5" i="1"/>
  <c r="AR5" i="20"/>
  <c r="AR5" i="16"/>
  <c r="AM19" i="20"/>
  <c r="AM15" i="23" s="1"/>
  <c r="AY13" i="1" l="1"/>
  <c r="AY14" i="1" s="1"/>
  <c r="AZ10" i="1"/>
  <c r="AP44" i="1"/>
  <c r="AP45" i="1" s="1"/>
  <c r="AP55" i="1" s="1"/>
  <c r="AP57" i="1" s="1"/>
  <c r="AP52" i="1"/>
  <c r="AP53" i="1" s="1"/>
  <c r="AP56" i="1" s="1"/>
  <c r="AO104" i="1"/>
  <c r="AO105" i="1" s="1"/>
  <c r="AL34" i="16"/>
  <c r="AL12" i="23" s="1"/>
  <c r="AL32" i="19"/>
  <c r="AL9" i="23" s="1"/>
  <c r="AM32" i="16"/>
  <c r="AM33" i="16" s="1"/>
  <c r="AM23" i="16"/>
  <c r="AM16" i="19"/>
  <c r="AM17" i="19" s="1"/>
  <c r="AM30" i="19" s="1"/>
  <c r="AM14" i="16"/>
  <c r="AM15" i="16" s="1"/>
  <c r="AM16" i="16" s="1"/>
  <c r="AM10" i="23" s="1"/>
  <c r="AM26" i="19"/>
  <c r="AM27" i="19" s="1"/>
  <c r="AM31" i="19" s="1"/>
  <c r="AN108" i="1"/>
  <c r="AN109" i="1" s="1"/>
  <c r="AL16" i="16"/>
  <c r="AL10" i="23" s="1"/>
  <c r="AO14" i="21"/>
  <c r="AO25" i="19" s="1"/>
  <c r="AS5" i="21"/>
  <c r="AS5" i="16"/>
  <c r="AS5" i="20"/>
  <c r="AS5" i="1"/>
  <c r="AS5" i="23"/>
  <c r="AS5" i="19"/>
  <c r="AO93" i="1"/>
  <c r="AO119" i="1"/>
  <c r="AP120" i="1" s="1"/>
  <c r="AK3" i="16"/>
  <c r="AK3" i="23"/>
  <c r="AK3" i="20"/>
  <c r="AK3" i="19"/>
  <c r="AK3" i="21"/>
  <c r="AO4" i="19"/>
  <c r="AO4" i="23"/>
  <c r="AO4" i="1"/>
  <c r="AO4" i="21"/>
  <c r="AO4" i="16"/>
  <c r="AO4" i="20"/>
  <c r="AO34" i="1"/>
  <c r="AP2" i="19"/>
  <c r="AP25" i="1"/>
  <c r="AP27" i="1" s="1"/>
  <c r="AP154" i="1"/>
  <c r="AP155" i="1" s="1"/>
  <c r="AP13" i="21" s="1"/>
  <c r="AP89" i="1"/>
  <c r="AP90" i="1" s="1"/>
  <c r="AP2" i="20"/>
  <c r="AP2" i="1"/>
  <c r="AP12" i="21"/>
  <c r="AP2" i="21"/>
  <c r="AP81" i="1"/>
  <c r="AP82" i="1" s="1"/>
  <c r="AP92" i="1" s="1"/>
  <c r="AP135" i="1"/>
  <c r="AP137" i="1" s="1"/>
  <c r="AP63" i="1"/>
  <c r="AP64" i="1" s="1"/>
  <c r="AP67" i="1" s="1"/>
  <c r="AP68" i="1" s="1"/>
  <c r="AP71" i="1" s="1"/>
  <c r="AP72" i="1" s="1"/>
  <c r="AP100" i="1"/>
  <c r="AP101" i="1" s="1"/>
  <c r="AP2" i="23"/>
  <c r="AP33" i="1"/>
  <c r="AP2" i="16"/>
  <c r="AR18" i="1"/>
  <c r="AR19" i="1" s="1"/>
  <c r="AR136" i="1"/>
  <c r="AQ22" i="1"/>
  <c r="AQ23" i="1" s="1"/>
  <c r="AQ62" i="1"/>
  <c r="AQ26" i="1"/>
  <c r="AQ99" i="1"/>
  <c r="AK145" i="1"/>
  <c r="AK146" i="1" s="1"/>
  <c r="AN143" i="1"/>
  <c r="AN112" i="1"/>
  <c r="AO17" i="20"/>
  <c r="AO18" i="20" s="1"/>
  <c r="AO21" i="20" s="1"/>
  <c r="AN15" i="19"/>
  <c r="AN25" i="19"/>
  <c r="AN31" i="16"/>
  <c r="AN13" i="16"/>
  <c r="AN22" i="16"/>
  <c r="AL113" i="1"/>
  <c r="AL114" i="1" s="1"/>
  <c r="AL3" i="1" s="1"/>
  <c r="AM94" i="1"/>
  <c r="AL144" i="1"/>
  <c r="AO122" i="1"/>
  <c r="AO123" i="1" s="1"/>
  <c r="AN19" i="20"/>
  <c r="AN15" i="23" s="1"/>
  <c r="AZ13" i="1" l="1"/>
  <c r="AZ14" i="1" s="1"/>
  <c r="BA10" i="1"/>
  <c r="AQ44" i="1"/>
  <c r="AQ45" i="1" s="1"/>
  <c r="AQ55" i="1" s="1"/>
  <c r="AQ57" i="1" s="1"/>
  <c r="AQ52" i="1"/>
  <c r="AQ53" i="1" s="1"/>
  <c r="AQ56" i="1" s="1"/>
  <c r="AP104" i="1"/>
  <c r="AP105" i="1" s="1"/>
  <c r="AM34" i="16"/>
  <c r="AM12" i="23" s="1"/>
  <c r="AM32" i="19"/>
  <c r="AN32" i="16"/>
  <c r="AN33" i="16" s="1"/>
  <c r="AN14" i="16"/>
  <c r="AN15" i="16" s="1"/>
  <c r="AN16" i="19"/>
  <c r="AN17" i="19" s="1"/>
  <c r="AN30" i="19" s="1"/>
  <c r="AN26" i="19"/>
  <c r="AN27" i="19" s="1"/>
  <c r="AN31" i="19" s="1"/>
  <c r="AN23" i="16"/>
  <c r="AO108" i="1"/>
  <c r="AO109" i="1" s="1"/>
  <c r="AO13" i="16"/>
  <c r="AO15" i="19"/>
  <c r="AP14" i="21"/>
  <c r="AP22" i="16" s="1"/>
  <c r="AO22" i="16"/>
  <c r="AO31" i="16"/>
  <c r="AL145" i="1"/>
  <c r="AL146" i="1" s="1"/>
  <c r="AT5" i="1"/>
  <c r="AT5" i="21"/>
  <c r="AT5" i="16"/>
  <c r="AT5" i="19"/>
  <c r="AT5" i="20"/>
  <c r="AT5" i="23"/>
  <c r="AO143" i="1"/>
  <c r="AO112" i="1"/>
  <c r="AQ2" i="21"/>
  <c r="AQ2" i="16"/>
  <c r="AQ135" i="1"/>
  <c r="AQ137" i="1" s="1"/>
  <c r="AQ25" i="1"/>
  <c r="AQ27" i="1" s="1"/>
  <c r="AQ2" i="20"/>
  <c r="AQ100" i="1"/>
  <c r="AQ101" i="1" s="1"/>
  <c r="AQ33" i="1"/>
  <c r="AQ154" i="1"/>
  <c r="AQ155" i="1" s="1"/>
  <c r="AQ13" i="21" s="1"/>
  <c r="AQ2" i="23"/>
  <c r="AQ63" i="1"/>
  <c r="AQ64" i="1" s="1"/>
  <c r="AQ67" i="1" s="1"/>
  <c r="AQ68" i="1" s="1"/>
  <c r="AQ71" i="1" s="1"/>
  <c r="AQ72" i="1" s="1"/>
  <c r="AQ2" i="19"/>
  <c r="AQ12" i="21"/>
  <c r="AQ81" i="1"/>
  <c r="AQ82" i="1" s="1"/>
  <c r="AQ92" i="1" s="1"/>
  <c r="AQ2" i="1"/>
  <c r="AQ89" i="1"/>
  <c r="AQ90" i="1" s="1"/>
  <c r="AS136" i="1"/>
  <c r="AS18" i="1"/>
  <c r="AS19" i="1" s="1"/>
  <c r="AN94" i="1"/>
  <c r="AM144" i="1"/>
  <c r="AM113" i="1"/>
  <c r="AM114" i="1" s="1"/>
  <c r="AM3" i="1" s="1"/>
  <c r="AP4" i="16"/>
  <c r="AP4" i="20"/>
  <c r="AP4" i="23"/>
  <c r="AP4" i="19"/>
  <c r="AP4" i="1"/>
  <c r="AP4" i="21"/>
  <c r="AP119" i="1"/>
  <c r="AQ120" i="1" s="1"/>
  <c r="AP93" i="1"/>
  <c r="AO111" i="1"/>
  <c r="AO142" i="1"/>
  <c r="AP34" i="1"/>
  <c r="AP122" i="1"/>
  <c r="AP123" i="1" s="1"/>
  <c r="AL3" i="23"/>
  <c r="AL3" i="19"/>
  <c r="AL3" i="21"/>
  <c r="AL3" i="20"/>
  <c r="AL3" i="16"/>
  <c r="AO19" i="20"/>
  <c r="AO15" i="23" s="1"/>
  <c r="AR62" i="1"/>
  <c r="AR22" i="1"/>
  <c r="AR23" i="1" s="1"/>
  <c r="AR26" i="1"/>
  <c r="AR99" i="1"/>
  <c r="AP17" i="20"/>
  <c r="AP18" i="20" s="1"/>
  <c r="AP21" i="20" s="1"/>
  <c r="AR52" i="1" l="1"/>
  <c r="AR53" i="1" s="1"/>
  <c r="AR56" i="1" s="1"/>
  <c r="AR44" i="1"/>
  <c r="AR45" i="1" s="1"/>
  <c r="AR55" i="1" s="1"/>
  <c r="AR57" i="1" s="1"/>
  <c r="BB10" i="1"/>
  <c r="BA13" i="1"/>
  <c r="BA14" i="1" s="1"/>
  <c r="AQ104" i="1"/>
  <c r="AQ105" i="1" s="1"/>
  <c r="AM9" i="23"/>
  <c r="AN32" i="19"/>
  <c r="AN34" i="16"/>
  <c r="AN12" i="23" s="1"/>
  <c r="AO26" i="19"/>
  <c r="AO27" i="19" s="1"/>
  <c r="AO31" i="19" s="1"/>
  <c r="AO32" i="16"/>
  <c r="AO33" i="16" s="1"/>
  <c r="AO16" i="19"/>
  <c r="AO17" i="19" s="1"/>
  <c r="AO30" i="19" s="1"/>
  <c r="AO14" i="16"/>
  <c r="AO15" i="16" s="1"/>
  <c r="AO16" i="16" s="1"/>
  <c r="AO10" i="23" s="1"/>
  <c r="AO23" i="16"/>
  <c r="AP108" i="1"/>
  <c r="AP109" i="1" s="1"/>
  <c r="AP25" i="19"/>
  <c r="AP15" i="19"/>
  <c r="AP31" i="16"/>
  <c r="AP13" i="16"/>
  <c r="AN16" i="16"/>
  <c r="AN10" i="23" s="1"/>
  <c r="AQ14" i="21"/>
  <c r="AQ15" i="19" s="1"/>
  <c r="AP19" i="20"/>
  <c r="AP15" i="23" s="1"/>
  <c r="AQ17" i="20"/>
  <c r="AQ18" i="20" s="1"/>
  <c r="AQ21" i="20" s="1"/>
  <c r="AT18" i="1"/>
  <c r="AT19" i="1" s="1"/>
  <c r="AT136" i="1"/>
  <c r="AP143" i="1"/>
  <c r="AP112" i="1"/>
  <c r="AQ122" i="1"/>
  <c r="AQ123" i="1" s="1"/>
  <c r="AO94" i="1"/>
  <c r="AN113" i="1"/>
  <c r="AN114" i="1" s="1"/>
  <c r="AN3" i="1" s="1"/>
  <c r="AN144" i="1"/>
  <c r="AQ34" i="1"/>
  <c r="AP142" i="1"/>
  <c r="AP111" i="1"/>
  <c r="AM3" i="20"/>
  <c r="AM3" i="21"/>
  <c r="AM3" i="16"/>
  <c r="AM3" i="23"/>
  <c r="AM3" i="19"/>
  <c r="AS62" i="1"/>
  <c r="AS22" i="1"/>
  <c r="AS23" i="1" s="1"/>
  <c r="AS99" i="1"/>
  <c r="AS26" i="1"/>
  <c r="AQ4" i="23"/>
  <c r="AQ4" i="20"/>
  <c r="AQ4" i="1"/>
  <c r="AQ4" i="16"/>
  <c r="AQ4" i="19"/>
  <c r="AQ4" i="21"/>
  <c r="AU5" i="21"/>
  <c r="AU5" i="20"/>
  <c r="AU5" i="16"/>
  <c r="AU5" i="19"/>
  <c r="AU5" i="23"/>
  <c r="AU5" i="1"/>
  <c r="AM145" i="1"/>
  <c r="AM146" i="1" s="1"/>
  <c r="AR2" i="16"/>
  <c r="AR2" i="20"/>
  <c r="AR2" i="23"/>
  <c r="AR12" i="21"/>
  <c r="AR2" i="1"/>
  <c r="AR2" i="21"/>
  <c r="AR25" i="1"/>
  <c r="AR27" i="1" s="1"/>
  <c r="AR89" i="1"/>
  <c r="AR90" i="1" s="1"/>
  <c r="AR33" i="1"/>
  <c r="AR34" i="1" s="1"/>
  <c r="AR135" i="1"/>
  <c r="AR137" i="1" s="1"/>
  <c r="AR81" i="1"/>
  <c r="AR82" i="1" s="1"/>
  <c r="AR92" i="1" s="1"/>
  <c r="AR2" i="19"/>
  <c r="AR63" i="1"/>
  <c r="AR64" i="1" s="1"/>
  <c r="AR67" i="1" s="1"/>
  <c r="AR68" i="1" s="1"/>
  <c r="AR71" i="1" s="1"/>
  <c r="AR72" i="1" s="1"/>
  <c r="AR154" i="1"/>
  <c r="AR155" i="1" s="1"/>
  <c r="AR13" i="21" s="1"/>
  <c r="AR100" i="1"/>
  <c r="AR101" i="1" s="1"/>
  <c r="AQ93" i="1"/>
  <c r="AQ119" i="1"/>
  <c r="AR120" i="1" s="1"/>
  <c r="AS52" i="1" l="1"/>
  <c r="AS53" i="1" s="1"/>
  <c r="AS56" i="1" s="1"/>
  <c r="AS44" i="1"/>
  <c r="AS45" i="1" s="1"/>
  <c r="AS55" i="1" s="1"/>
  <c r="AS57" i="1" s="1"/>
  <c r="BB13" i="1"/>
  <c r="BB14" i="1" s="1"/>
  <c r="BC10" i="1"/>
  <c r="AR104" i="1"/>
  <c r="AR105" i="1" s="1"/>
  <c r="AN9" i="23"/>
  <c r="AO34" i="16"/>
  <c r="AO12" i="23" s="1"/>
  <c r="AO32" i="19"/>
  <c r="AP26" i="19"/>
  <c r="AP27" i="19" s="1"/>
  <c r="AP31" i="19" s="1"/>
  <c r="AP32" i="16"/>
  <c r="AP33" i="16" s="1"/>
  <c r="AP34" i="16" s="1"/>
  <c r="AP12" i="23" s="1"/>
  <c r="AP14" i="16"/>
  <c r="AP15" i="16" s="1"/>
  <c r="AP16" i="19"/>
  <c r="AP17" i="19" s="1"/>
  <c r="AP30" i="19" s="1"/>
  <c r="AP23" i="16"/>
  <c r="AQ108" i="1"/>
  <c r="AQ109" i="1" s="1"/>
  <c r="AQ112" i="1"/>
  <c r="AQ143" i="1"/>
  <c r="AQ31" i="16"/>
  <c r="AQ22" i="16"/>
  <c r="AQ13" i="16"/>
  <c r="AQ25" i="19"/>
  <c r="AR111" i="1"/>
  <c r="AR142" i="1"/>
  <c r="AR122" i="1"/>
  <c r="AR123" i="1" s="1"/>
  <c r="AR4" i="23"/>
  <c r="AR4" i="16"/>
  <c r="AR4" i="21"/>
  <c r="AR4" i="20"/>
  <c r="AR4" i="19"/>
  <c r="AR4" i="1"/>
  <c r="AN145" i="1"/>
  <c r="AN146" i="1" s="1"/>
  <c r="AV5" i="23"/>
  <c r="AV5" i="16"/>
  <c r="AV5" i="20"/>
  <c r="AV5" i="21"/>
  <c r="AV5" i="1"/>
  <c r="AV5" i="19"/>
  <c r="AR14" i="21"/>
  <c r="AQ142" i="1"/>
  <c r="AQ111" i="1"/>
  <c r="AN3" i="16"/>
  <c r="AN3" i="23"/>
  <c r="AN3" i="20"/>
  <c r="AN3" i="19"/>
  <c r="AN3" i="21"/>
  <c r="AO113" i="1"/>
  <c r="AO114" i="1" s="1"/>
  <c r="AO3" i="1" s="1"/>
  <c r="AP94" i="1"/>
  <c r="AO144" i="1"/>
  <c r="AT99" i="1"/>
  <c r="AT62" i="1"/>
  <c r="AT22" i="1"/>
  <c r="AT23" i="1" s="1"/>
  <c r="AT26" i="1"/>
  <c r="AR17" i="20"/>
  <c r="AR18" i="20" s="1"/>
  <c r="AR21" i="20" s="1"/>
  <c r="AR93" i="1"/>
  <c r="AR119" i="1"/>
  <c r="AS120" i="1" s="1"/>
  <c r="AU18" i="1"/>
  <c r="AU19" i="1" s="1"/>
  <c r="AU136" i="1"/>
  <c r="AS2" i="20"/>
  <c r="AS100" i="1"/>
  <c r="AS101" i="1" s="1"/>
  <c r="AS2" i="16"/>
  <c r="AS2" i="21"/>
  <c r="AS89" i="1"/>
  <c r="AS90" i="1" s="1"/>
  <c r="AS2" i="1"/>
  <c r="AS2" i="23"/>
  <c r="AS154" i="1"/>
  <c r="AS155" i="1" s="1"/>
  <c r="AS13" i="21" s="1"/>
  <c r="AS12" i="21"/>
  <c r="AS81" i="1"/>
  <c r="AS82" i="1" s="1"/>
  <c r="AS92" i="1" s="1"/>
  <c r="AS33" i="1"/>
  <c r="AS2" i="19"/>
  <c r="AS63" i="1"/>
  <c r="AS64" i="1" s="1"/>
  <c r="AS67" i="1" s="1"/>
  <c r="AS68" i="1" s="1"/>
  <c r="AS71" i="1" s="1"/>
  <c r="AS72" i="1" s="1"/>
  <c r="AS25" i="1"/>
  <c r="AS27" i="1" s="1"/>
  <c r="AS135" i="1"/>
  <c r="AS137" i="1" s="1"/>
  <c r="AQ19" i="20"/>
  <c r="AQ15" i="23" s="1"/>
  <c r="AT44" i="1" l="1"/>
  <c r="AT45" i="1" s="1"/>
  <c r="AT55" i="1" s="1"/>
  <c r="AT57" i="1" s="1"/>
  <c r="AT52" i="1"/>
  <c r="AT53" i="1" s="1"/>
  <c r="AT56" i="1" s="1"/>
  <c r="BC13" i="1"/>
  <c r="BC14" i="1" s="1"/>
  <c r="BD10" i="1"/>
  <c r="AS104" i="1"/>
  <c r="AS105" i="1" s="1"/>
  <c r="AO9" i="23"/>
  <c r="AP16" i="16"/>
  <c r="AP10" i="23" s="1"/>
  <c r="AP32" i="19"/>
  <c r="AQ16" i="19"/>
  <c r="AQ17" i="19" s="1"/>
  <c r="AQ30" i="19" s="1"/>
  <c r="AQ23" i="16"/>
  <c r="AQ14" i="16"/>
  <c r="AQ15" i="16" s="1"/>
  <c r="AQ26" i="19"/>
  <c r="AQ27" i="19" s="1"/>
  <c r="AQ31" i="19" s="1"/>
  <c r="AQ32" i="16"/>
  <c r="AQ33" i="16" s="1"/>
  <c r="AR108" i="1"/>
  <c r="AR109" i="1" s="1"/>
  <c r="AR143" i="1"/>
  <c r="AR112" i="1"/>
  <c r="AS14" i="21"/>
  <c r="AS15" i="19" s="1"/>
  <c r="AS143" i="1"/>
  <c r="AT2" i="20"/>
  <c r="AT12" i="21"/>
  <c r="AT33" i="1"/>
  <c r="AT34" i="1" s="1"/>
  <c r="AT135" i="1"/>
  <c r="AT137" i="1" s="1"/>
  <c r="AT2" i="16"/>
  <c r="AT2" i="23"/>
  <c r="AT25" i="1"/>
  <c r="AT27" i="1" s="1"/>
  <c r="AT2" i="19"/>
  <c r="AT89" i="1"/>
  <c r="AT90" i="1" s="1"/>
  <c r="AT63" i="1"/>
  <c r="AT64" i="1" s="1"/>
  <c r="AT67" i="1" s="1"/>
  <c r="AT68" i="1" s="1"/>
  <c r="AT71" i="1" s="1"/>
  <c r="AT72" i="1" s="1"/>
  <c r="AT2" i="1"/>
  <c r="AT81" i="1"/>
  <c r="AT82" i="1" s="1"/>
  <c r="AT92" i="1" s="1"/>
  <c r="AT2" i="21"/>
  <c r="AT154" i="1"/>
  <c r="AT155" i="1" s="1"/>
  <c r="AT13" i="21" s="1"/>
  <c r="AT100" i="1"/>
  <c r="AT101" i="1" s="1"/>
  <c r="AO3" i="16"/>
  <c r="AO3" i="19"/>
  <c r="AO3" i="20"/>
  <c r="AO3" i="21"/>
  <c r="AO3" i="23"/>
  <c r="AS4" i="23"/>
  <c r="AS4" i="1"/>
  <c r="AS4" i="16"/>
  <c r="AS4" i="19"/>
  <c r="AS4" i="20"/>
  <c r="AS4" i="21"/>
  <c r="AR15" i="19"/>
  <c r="AR25" i="19"/>
  <c r="AR22" i="16"/>
  <c r="AR13" i="16"/>
  <c r="AR31" i="16"/>
  <c r="AO145" i="1"/>
  <c r="AO146" i="1" s="1"/>
  <c r="AS93" i="1"/>
  <c r="AS119" i="1"/>
  <c r="AT120" i="1" s="1"/>
  <c r="AU99" i="1"/>
  <c r="AU62" i="1"/>
  <c r="AU26" i="1"/>
  <c r="AU22" i="1"/>
  <c r="AU23" i="1" s="1"/>
  <c r="AS122" i="1"/>
  <c r="AS123" i="1" s="1"/>
  <c r="AR19" i="20"/>
  <c r="AR15" i="23" s="1"/>
  <c r="AQ94" i="1"/>
  <c r="AP113" i="1"/>
  <c r="AP114" i="1" s="1"/>
  <c r="AP3" i="1" s="1"/>
  <c r="AP144" i="1"/>
  <c r="AS34" i="1"/>
  <c r="AS17" i="20"/>
  <c r="AS18" i="20" s="1"/>
  <c r="AS21" i="20" s="1"/>
  <c r="AV136" i="1"/>
  <c r="AV18" i="1"/>
  <c r="AV19" i="1" s="1"/>
  <c r="AW5" i="1"/>
  <c r="AW5" i="20"/>
  <c r="AW5" i="23"/>
  <c r="AW5" i="19"/>
  <c r="AW5" i="16"/>
  <c r="AW5" i="21"/>
  <c r="AU44" i="1" l="1"/>
  <c r="AU45" i="1" s="1"/>
  <c r="AU55" i="1" s="1"/>
  <c r="AU57" i="1" s="1"/>
  <c r="AU52" i="1"/>
  <c r="AU53" i="1" s="1"/>
  <c r="AU56" i="1" s="1"/>
  <c r="BE10" i="1"/>
  <c r="BD13" i="1"/>
  <c r="BD14" i="1" s="1"/>
  <c r="AP9" i="23"/>
  <c r="AT104" i="1"/>
  <c r="AT105" i="1" s="1"/>
  <c r="AQ16" i="16"/>
  <c r="AQ10" i="23" s="1"/>
  <c r="AQ32" i="19"/>
  <c r="AR16" i="19"/>
  <c r="AR17" i="19" s="1"/>
  <c r="AR30" i="19" s="1"/>
  <c r="AR23" i="16"/>
  <c r="AR32" i="16"/>
  <c r="AR33" i="16" s="1"/>
  <c r="AR14" i="16"/>
  <c r="AR15" i="16" s="1"/>
  <c r="AR16" i="16" s="1"/>
  <c r="AR26" i="19"/>
  <c r="AR27" i="19" s="1"/>
  <c r="AR31" i="19" s="1"/>
  <c r="AQ34" i="16"/>
  <c r="AQ12" i="23" s="1"/>
  <c r="AS108" i="1"/>
  <c r="AS109" i="1" s="1"/>
  <c r="AS112" i="1"/>
  <c r="AS31" i="16"/>
  <c r="AS25" i="19"/>
  <c r="AS22" i="16"/>
  <c r="AS13" i="16"/>
  <c r="AT142" i="1"/>
  <c r="AT111" i="1"/>
  <c r="AS111" i="1"/>
  <c r="AS142" i="1"/>
  <c r="AP3" i="20"/>
  <c r="AP3" i="21"/>
  <c r="AP3" i="23"/>
  <c r="AP3" i="16"/>
  <c r="AP3" i="19"/>
  <c r="AU2" i="19"/>
  <c r="AU25" i="1"/>
  <c r="AU27" i="1" s="1"/>
  <c r="AU63" i="1"/>
  <c r="AU64" i="1" s="1"/>
  <c r="AU67" i="1" s="1"/>
  <c r="AU68" i="1" s="1"/>
  <c r="AU71" i="1" s="1"/>
  <c r="AU72" i="1" s="1"/>
  <c r="AU2" i="21"/>
  <c r="AU2" i="16"/>
  <c r="AU135" i="1"/>
  <c r="AU137" i="1" s="1"/>
  <c r="AU33" i="1"/>
  <c r="AU34" i="1" s="1"/>
  <c r="AU2" i="23"/>
  <c r="AU12" i="21"/>
  <c r="AU89" i="1"/>
  <c r="AU90" i="1" s="1"/>
  <c r="AU81" i="1"/>
  <c r="AU82" i="1" s="1"/>
  <c r="AU92" i="1" s="1"/>
  <c r="AU100" i="1"/>
  <c r="AU101" i="1" s="1"/>
  <c r="AU2" i="20"/>
  <c r="AU2" i="1"/>
  <c r="AU154" i="1"/>
  <c r="AU155" i="1" s="1"/>
  <c r="AU13" i="21" s="1"/>
  <c r="AT4" i="19"/>
  <c r="AT4" i="20"/>
  <c r="AT4" i="1"/>
  <c r="AT4" i="23"/>
  <c r="AT4" i="16"/>
  <c r="AT4" i="21"/>
  <c r="AT14" i="21"/>
  <c r="AV62" i="1"/>
  <c r="AV22" i="1"/>
  <c r="AV23" i="1" s="1"/>
  <c r="AV26" i="1"/>
  <c r="AV99" i="1"/>
  <c r="AW136" i="1"/>
  <c r="AW18" i="1"/>
  <c r="AW19" i="1" s="1"/>
  <c r="AQ113" i="1"/>
  <c r="AQ114" i="1" s="1"/>
  <c r="AQ3" i="1" s="1"/>
  <c r="AQ144" i="1"/>
  <c r="AR94" i="1"/>
  <c r="AT122" i="1"/>
  <c r="AT123" i="1" s="1"/>
  <c r="AP145" i="1"/>
  <c r="AP146" i="1" s="1"/>
  <c r="AT119" i="1"/>
  <c r="AU120" i="1" s="1"/>
  <c r="AT93" i="1"/>
  <c r="AX5" i="21"/>
  <c r="AX5" i="23"/>
  <c r="AX5" i="19"/>
  <c r="AX5" i="20"/>
  <c r="AX5" i="16"/>
  <c r="AX5" i="1"/>
  <c r="AS19" i="20"/>
  <c r="AS15" i="23" s="1"/>
  <c r="AT17" i="20"/>
  <c r="AT18" i="20" s="1"/>
  <c r="AT21" i="20" s="1"/>
  <c r="BF10" i="1" l="1"/>
  <c r="BE13" i="1"/>
  <c r="BE14" i="1" s="1"/>
  <c r="AV52" i="1"/>
  <c r="AV53" i="1" s="1"/>
  <c r="AV56" i="1" s="1"/>
  <c r="AV44" i="1"/>
  <c r="AV45" i="1" s="1"/>
  <c r="AV55" i="1" s="1"/>
  <c r="AV57" i="1" s="1"/>
  <c r="AU104" i="1"/>
  <c r="AU105" i="1" s="1"/>
  <c r="AQ9" i="23"/>
  <c r="AR34" i="16"/>
  <c r="AR12" i="23" s="1"/>
  <c r="AR32" i="19"/>
  <c r="AR9" i="23" s="1"/>
  <c r="AS16" i="19"/>
  <c r="AS17" i="19" s="1"/>
  <c r="AS30" i="19" s="1"/>
  <c r="AS23" i="16"/>
  <c r="AS32" i="16"/>
  <c r="AS33" i="16" s="1"/>
  <c r="AS14" i="16"/>
  <c r="AS15" i="16" s="1"/>
  <c r="AS16" i="16" s="1"/>
  <c r="AS10" i="23" s="1"/>
  <c r="AS26" i="19"/>
  <c r="AS27" i="19" s="1"/>
  <c r="AS31" i="19" s="1"/>
  <c r="AT108" i="1"/>
  <c r="AT109" i="1" s="1"/>
  <c r="AX18" i="1"/>
  <c r="AX19" i="1" s="1"/>
  <c r="AX136" i="1"/>
  <c r="AQ3" i="23"/>
  <c r="AQ3" i="20"/>
  <c r="AQ3" i="19"/>
  <c r="AQ3" i="21"/>
  <c r="AQ3" i="16"/>
  <c r="AW22" i="1"/>
  <c r="AW23" i="1" s="1"/>
  <c r="AW99" i="1"/>
  <c r="AW26" i="1"/>
  <c r="AW62" i="1"/>
  <c r="AU119" i="1"/>
  <c r="AV120" i="1" s="1"/>
  <c r="AU93" i="1"/>
  <c r="AU17" i="20"/>
  <c r="AU18" i="20" s="1"/>
  <c r="AU21" i="20" s="1"/>
  <c r="AT19" i="20"/>
  <c r="AT15" i="23" s="1"/>
  <c r="AT143" i="1"/>
  <c r="AT112" i="1"/>
  <c r="AR113" i="1"/>
  <c r="AR114" i="1" s="1"/>
  <c r="AR3" i="1" s="1"/>
  <c r="AR144" i="1"/>
  <c r="AS94" i="1"/>
  <c r="AV154" i="1"/>
  <c r="AV155" i="1" s="1"/>
  <c r="AV13" i="21" s="1"/>
  <c r="AV2" i="1"/>
  <c r="AV2" i="23"/>
  <c r="AV12" i="21"/>
  <c r="AV25" i="1"/>
  <c r="AV27" i="1" s="1"/>
  <c r="AV2" i="20"/>
  <c r="AV135" i="1"/>
  <c r="AV137" i="1" s="1"/>
  <c r="AV63" i="1"/>
  <c r="AV64" i="1" s="1"/>
  <c r="AV67" i="1" s="1"/>
  <c r="AV68" i="1" s="1"/>
  <c r="AV71" i="1" s="1"/>
  <c r="AV72" i="1" s="1"/>
  <c r="AV89" i="1"/>
  <c r="AV90" i="1" s="1"/>
  <c r="AV2" i="19"/>
  <c r="AV2" i="16"/>
  <c r="AV2" i="21"/>
  <c r="AV81" i="1"/>
  <c r="AV82" i="1" s="1"/>
  <c r="AV92" i="1" s="1"/>
  <c r="AV100" i="1"/>
  <c r="AV101" i="1" s="1"/>
  <c r="AV33" i="1"/>
  <c r="AT15" i="19"/>
  <c r="AT25" i="19"/>
  <c r="AT31" i="16"/>
  <c r="AT13" i="16"/>
  <c r="AT22" i="16"/>
  <c r="AR10" i="23"/>
  <c r="AY5" i="16"/>
  <c r="AY5" i="20"/>
  <c r="AY5" i="23"/>
  <c r="AY5" i="21"/>
  <c r="AY5" i="1"/>
  <c r="AY5" i="19"/>
  <c r="AU111" i="1"/>
  <c r="AU142" i="1"/>
  <c r="AU122" i="1"/>
  <c r="AU123" i="1" s="1"/>
  <c r="AQ145" i="1"/>
  <c r="AQ146" i="1" s="1"/>
  <c r="AU14" i="21"/>
  <c r="AU4" i="16"/>
  <c r="AU4" i="23"/>
  <c r="AU4" i="21"/>
  <c r="AU4" i="1"/>
  <c r="AU4" i="20"/>
  <c r="AU4" i="19"/>
  <c r="AW44" i="1" l="1"/>
  <c r="AW45" i="1" s="1"/>
  <c r="AW55" i="1" s="1"/>
  <c r="AW57" i="1" s="1"/>
  <c r="AW52" i="1"/>
  <c r="AW53" i="1" s="1"/>
  <c r="AW56" i="1" s="1"/>
  <c r="BF13" i="1"/>
  <c r="BF14" i="1" s="1"/>
  <c r="BG10" i="1"/>
  <c r="AV104" i="1"/>
  <c r="AV105" i="1" s="1"/>
  <c r="AS32" i="19"/>
  <c r="AS34" i="16"/>
  <c r="AS12" i="23" s="1"/>
  <c r="AT16" i="19"/>
  <c r="AT17" i="19" s="1"/>
  <c r="AT30" i="19" s="1"/>
  <c r="AT14" i="16"/>
  <c r="AT15" i="16" s="1"/>
  <c r="AT16" i="16" s="1"/>
  <c r="AT23" i="16"/>
  <c r="AT32" i="16"/>
  <c r="AT33" i="16" s="1"/>
  <c r="AT26" i="19"/>
  <c r="AT27" i="19" s="1"/>
  <c r="AT31" i="19" s="1"/>
  <c r="AU108" i="1"/>
  <c r="AU109" i="1" s="1"/>
  <c r="AV14" i="21"/>
  <c r="AV31" i="16" s="1"/>
  <c r="AU143" i="1"/>
  <c r="AU112" i="1"/>
  <c r="AW25" i="1"/>
  <c r="AW27" i="1" s="1"/>
  <c r="AW2" i="21"/>
  <c r="AW135" i="1"/>
  <c r="AW137" i="1" s="1"/>
  <c r="AW154" i="1"/>
  <c r="AW155" i="1" s="1"/>
  <c r="AW13" i="21" s="1"/>
  <c r="AW2" i="1"/>
  <c r="AW2" i="16"/>
  <c r="AW100" i="1"/>
  <c r="AW101" i="1" s="1"/>
  <c r="AW2" i="19"/>
  <c r="AW12" i="21"/>
  <c r="AW63" i="1"/>
  <c r="AW64" i="1" s="1"/>
  <c r="AW67" i="1" s="1"/>
  <c r="AW68" i="1" s="1"/>
  <c r="AW71" i="1" s="1"/>
  <c r="AW72" i="1" s="1"/>
  <c r="AW81" i="1"/>
  <c r="AW82" i="1" s="1"/>
  <c r="AW92" i="1" s="1"/>
  <c r="AW33" i="1"/>
  <c r="AW34" i="1" s="1"/>
  <c r="AW2" i="23"/>
  <c r="AW89" i="1"/>
  <c r="AW90" i="1" s="1"/>
  <c r="AW2" i="20"/>
  <c r="AR145" i="1"/>
  <c r="AR146" i="1" s="1"/>
  <c r="AY136" i="1"/>
  <c r="AY18" i="1"/>
  <c r="AY19" i="1" s="1"/>
  <c r="AV119" i="1"/>
  <c r="AW120" i="1" s="1"/>
  <c r="AV93" i="1"/>
  <c r="AR3" i="23"/>
  <c r="AR3" i="16"/>
  <c r="AR3" i="19"/>
  <c r="AR3" i="21"/>
  <c r="AR3" i="20"/>
  <c r="AU19" i="20"/>
  <c r="AU15" i="23" s="1"/>
  <c r="AV34" i="1"/>
  <c r="AZ5" i="21"/>
  <c r="AZ5" i="16"/>
  <c r="AZ5" i="19"/>
  <c r="AZ5" i="1"/>
  <c r="AZ5" i="23"/>
  <c r="AZ5" i="20"/>
  <c r="AV17" i="20"/>
  <c r="AV18" i="20" s="1"/>
  <c r="AV21" i="20" s="1"/>
  <c r="AU25" i="19"/>
  <c r="AU15" i="19"/>
  <c r="AU13" i="16"/>
  <c r="AU31" i="16"/>
  <c r="AU22" i="16"/>
  <c r="AV4" i="21"/>
  <c r="AV4" i="20"/>
  <c r="AV4" i="19"/>
  <c r="AV4" i="16"/>
  <c r="AV4" i="23"/>
  <c r="AV4" i="1"/>
  <c r="AS113" i="1"/>
  <c r="AS114" i="1" s="1"/>
  <c r="AS3" i="1" s="1"/>
  <c r="AT94" i="1"/>
  <c r="AS144" i="1"/>
  <c r="AV122" i="1"/>
  <c r="AV123" i="1" s="1"/>
  <c r="AX62" i="1"/>
  <c r="AX99" i="1"/>
  <c r="AX26" i="1"/>
  <c r="AX22" i="1"/>
  <c r="AX23" i="1" s="1"/>
  <c r="AX44" i="1" l="1"/>
  <c r="AX45" i="1" s="1"/>
  <c r="AX55" i="1" s="1"/>
  <c r="AX57" i="1" s="1"/>
  <c r="AX52" i="1"/>
  <c r="AX53" i="1" s="1"/>
  <c r="AX56" i="1" s="1"/>
  <c r="BH10" i="1"/>
  <c r="BG13" i="1"/>
  <c r="BG14" i="1" s="1"/>
  <c r="AW104" i="1"/>
  <c r="AW105" i="1" s="1"/>
  <c r="AS9" i="23"/>
  <c r="AT34" i="16"/>
  <c r="AT12" i="23" s="1"/>
  <c r="AT32" i="19"/>
  <c r="AU23" i="16"/>
  <c r="AU16" i="19"/>
  <c r="AU17" i="19" s="1"/>
  <c r="AU30" i="19" s="1"/>
  <c r="AU14" i="16"/>
  <c r="AU15" i="16" s="1"/>
  <c r="AU26" i="19"/>
  <c r="AU27" i="19" s="1"/>
  <c r="AU31" i="19" s="1"/>
  <c r="AU32" i="16"/>
  <c r="AU33" i="16" s="1"/>
  <c r="AV108" i="1"/>
  <c r="AV109" i="1" s="1"/>
  <c r="AV22" i="16"/>
  <c r="AV15" i="19"/>
  <c r="AV13" i="16"/>
  <c r="AV25" i="19"/>
  <c r="AW14" i="21"/>
  <c r="AW15" i="19" s="1"/>
  <c r="AW142" i="1"/>
  <c r="AW111" i="1"/>
  <c r="AW122" i="1"/>
  <c r="AW123" i="1" s="1"/>
  <c r="AS145" i="1"/>
  <c r="AS146" i="1" s="1"/>
  <c r="AW93" i="1"/>
  <c r="AW119" i="1"/>
  <c r="AX120" i="1" s="1"/>
  <c r="AW4" i="16"/>
  <c r="AW4" i="23"/>
  <c r="AW4" i="20"/>
  <c r="AW4" i="19"/>
  <c r="AW4" i="1"/>
  <c r="AW4" i="21"/>
  <c r="AV112" i="1"/>
  <c r="AV143" i="1"/>
  <c r="BA5" i="1"/>
  <c r="BA5" i="21"/>
  <c r="BA5" i="19"/>
  <c r="BA5" i="16"/>
  <c r="BA5" i="23"/>
  <c r="BA5" i="20"/>
  <c r="AV111" i="1"/>
  <c r="AV142" i="1"/>
  <c r="AY26" i="1"/>
  <c r="AY62" i="1"/>
  <c r="AY99" i="1"/>
  <c r="AY22" i="1"/>
  <c r="AY23" i="1" s="1"/>
  <c r="AW17" i="20"/>
  <c r="AW18" i="20" s="1"/>
  <c r="AW21" i="20" s="1"/>
  <c r="AX2" i="1"/>
  <c r="AX63" i="1"/>
  <c r="AX64" i="1" s="1"/>
  <c r="AX67" i="1" s="1"/>
  <c r="AX68" i="1" s="1"/>
  <c r="AX71" i="1" s="1"/>
  <c r="AX72" i="1" s="1"/>
  <c r="AX100" i="1"/>
  <c r="AX101" i="1" s="1"/>
  <c r="AX2" i="21"/>
  <c r="AX2" i="19"/>
  <c r="AX135" i="1"/>
  <c r="AX137" i="1" s="1"/>
  <c r="AX2" i="16"/>
  <c r="AX2" i="23"/>
  <c r="AX89" i="1"/>
  <c r="AX90" i="1" s="1"/>
  <c r="AX12" i="21"/>
  <c r="AX33" i="1"/>
  <c r="AX34" i="1" s="1"/>
  <c r="AX2" i="20"/>
  <c r="AX154" i="1"/>
  <c r="AX155" i="1" s="1"/>
  <c r="AX13" i="21" s="1"/>
  <c r="AX81" i="1"/>
  <c r="AX82" i="1" s="1"/>
  <c r="AX92" i="1" s="1"/>
  <c r="AX25" i="1"/>
  <c r="AX27" i="1" s="1"/>
  <c r="AT113" i="1"/>
  <c r="AT114" i="1" s="1"/>
  <c r="AT3" i="1" s="1"/>
  <c r="AU94" i="1"/>
  <c r="AT144" i="1"/>
  <c r="AZ18" i="1"/>
  <c r="AZ19" i="1" s="1"/>
  <c r="AZ136" i="1"/>
  <c r="AS3" i="20"/>
  <c r="AS3" i="19"/>
  <c r="AS3" i="16"/>
  <c r="AS3" i="23"/>
  <c r="AS3" i="21"/>
  <c r="AV19" i="20"/>
  <c r="AV15" i="23" s="1"/>
  <c r="AT10" i="23"/>
  <c r="AY52" i="1" l="1"/>
  <c r="AY53" i="1" s="1"/>
  <c r="AY56" i="1" s="1"/>
  <c r="AY44" i="1"/>
  <c r="AY45" i="1" s="1"/>
  <c r="AY55" i="1" s="1"/>
  <c r="AY57" i="1" s="1"/>
  <c r="BI10" i="1"/>
  <c r="BH13" i="1"/>
  <c r="BH14" i="1" s="1"/>
  <c r="AX104" i="1"/>
  <c r="AX105" i="1" s="1"/>
  <c r="AT9" i="23"/>
  <c r="AU32" i="19"/>
  <c r="AU34" i="16"/>
  <c r="AU12" i="23" s="1"/>
  <c r="AV16" i="19"/>
  <c r="AV17" i="19" s="1"/>
  <c r="AV30" i="19" s="1"/>
  <c r="AV14" i="16"/>
  <c r="AV15" i="16" s="1"/>
  <c r="AV16" i="16" s="1"/>
  <c r="AV26" i="19"/>
  <c r="AV27" i="19" s="1"/>
  <c r="AV31" i="19" s="1"/>
  <c r="AV23" i="16"/>
  <c r="AV32" i="16"/>
  <c r="AV33" i="16" s="1"/>
  <c r="AV34" i="16" s="1"/>
  <c r="AV12" i="23" s="1"/>
  <c r="AW108" i="1"/>
  <c r="AW109" i="1" s="1"/>
  <c r="AW22" i="16"/>
  <c r="AW31" i="16"/>
  <c r="AW13" i="16"/>
  <c r="AW25" i="19"/>
  <c r="AU16" i="16"/>
  <c r="AU10" i="23" s="1"/>
  <c r="AX17" i="20"/>
  <c r="AX18" i="20" s="1"/>
  <c r="AX21" i="20" s="1"/>
  <c r="BA136" i="1"/>
  <c r="BA18" i="1"/>
  <c r="BA19" i="1" s="1"/>
  <c r="AY2" i="19"/>
  <c r="AY2" i="1"/>
  <c r="AY135" i="1"/>
  <c r="AY137" i="1" s="1"/>
  <c r="AY89" i="1"/>
  <c r="AY90" i="1" s="1"/>
  <c r="AY2" i="20"/>
  <c r="AY25" i="1"/>
  <c r="AY27" i="1" s="1"/>
  <c r="AY100" i="1"/>
  <c r="AY101" i="1" s="1"/>
  <c r="AY81" i="1"/>
  <c r="AY82" i="1" s="1"/>
  <c r="AY92" i="1" s="1"/>
  <c r="AY2" i="23"/>
  <c r="AY33" i="1"/>
  <c r="AY154" i="1"/>
  <c r="AY155" i="1" s="1"/>
  <c r="AY13" i="21" s="1"/>
  <c r="AY12" i="21"/>
  <c r="AY63" i="1"/>
  <c r="AY64" i="1" s="1"/>
  <c r="AY67" i="1" s="1"/>
  <c r="AY68" i="1" s="1"/>
  <c r="AY71" i="1" s="1"/>
  <c r="AY72" i="1" s="1"/>
  <c r="AY2" i="21"/>
  <c r="AY2" i="16"/>
  <c r="BB5" i="16"/>
  <c r="BB5" i="19"/>
  <c r="BB5" i="21"/>
  <c r="BB5" i="1"/>
  <c r="BB5" i="20"/>
  <c r="BB5" i="23"/>
  <c r="AW143" i="1"/>
  <c r="AW112" i="1"/>
  <c r="AX142" i="1"/>
  <c r="AX111" i="1"/>
  <c r="AX119" i="1"/>
  <c r="AY120" i="1" s="1"/>
  <c r="AX93" i="1"/>
  <c r="AV94" i="1"/>
  <c r="AU113" i="1"/>
  <c r="AU114" i="1" s="1"/>
  <c r="AU3" i="1" s="1"/>
  <c r="AU144" i="1"/>
  <c r="AX4" i="23"/>
  <c r="AX4" i="20"/>
  <c r="AX4" i="16"/>
  <c r="AX4" i="1"/>
  <c r="AX4" i="19"/>
  <c r="AX4" i="21"/>
  <c r="AW19" i="20"/>
  <c r="AW15" i="23" s="1"/>
  <c r="AX122" i="1"/>
  <c r="AX123" i="1" s="1"/>
  <c r="AT145" i="1"/>
  <c r="AT146" i="1" s="1"/>
  <c r="AZ22" i="1"/>
  <c r="AZ23" i="1" s="1"/>
  <c r="AZ99" i="1"/>
  <c r="AZ62" i="1"/>
  <c r="AZ26" i="1"/>
  <c r="AT3" i="21"/>
  <c r="AT3" i="20"/>
  <c r="AT3" i="23"/>
  <c r="AT3" i="19"/>
  <c r="AT3" i="16"/>
  <c r="AX14" i="21"/>
  <c r="BJ10" i="1" l="1"/>
  <c r="BI13" i="1"/>
  <c r="BI14" i="1" s="1"/>
  <c r="AZ52" i="1"/>
  <c r="AZ53" i="1" s="1"/>
  <c r="AZ56" i="1" s="1"/>
  <c r="AZ44" i="1"/>
  <c r="AZ45" i="1" s="1"/>
  <c r="AZ55" i="1" s="1"/>
  <c r="AZ57" i="1" s="1"/>
  <c r="AY104" i="1"/>
  <c r="AY105" i="1" s="1"/>
  <c r="AU9" i="23"/>
  <c r="AV32" i="19"/>
  <c r="AW32" i="16"/>
  <c r="AW33" i="16" s="1"/>
  <c r="AW16" i="19"/>
  <c r="AW17" i="19" s="1"/>
  <c r="AW30" i="19" s="1"/>
  <c r="AW14" i="16"/>
  <c r="AW15" i="16" s="1"/>
  <c r="AW26" i="19"/>
  <c r="AW27" i="19" s="1"/>
  <c r="AW31" i="19" s="1"/>
  <c r="AW23" i="16"/>
  <c r="AX108" i="1"/>
  <c r="AX109" i="1" s="1"/>
  <c r="AY17" i="20"/>
  <c r="AY18" i="20" s="1"/>
  <c r="AY21" i="20" s="1"/>
  <c r="AY4" i="16"/>
  <c r="AY4" i="21"/>
  <c r="AY4" i="1"/>
  <c r="AY4" i="23"/>
  <c r="AY4" i="20"/>
  <c r="AY4" i="19"/>
  <c r="AX143" i="1"/>
  <c r="AX112" i="1"/>
  <c r="BA26" i="1"/>
  <c r="BA99" i="1"/>
  <c r="BA62" i="1"/>
  <c r="BA22" i="1"/>
  <c r="BA23" i="1" s="1"/>
  <c r="AX19" i="20"/>
  <c r="AX15" i="23" s="1"/>
  <c r="AU3" i="20"/>
  <c r="AU3" i="23"/>
  <c r="AU3" i="16"/>
  <c r="AU3" i="21"/>
  <c r="AU3" i="19"/>
  <c r="BB18" i="1"/>
  <c r="BB19" i="1" s="1"/>
  <c r="BB136" i="1"/>
  <c r="BC5" i="19"/>
  <c r="BC5" i="23"/>
  <c r="BC5" i="21"/>
  <c r="BC5" i="16"/>
  <c r="BC5" i="1"/>
  <c r="BC5" i="20"/>
  <c r="AY14" i="21"/>
  <c r="AY119" i="1"/>
  <c r="AZ120" i="1" s="1"/>
  <c r="AY93" i="1"/>
  <c r="AU145" i="1"/>
  <c r="AU146" i="1" s="1"/>
  <c r="AZ2" i="20"/>
  <c r="AZ25" i="1"/>
  <c r="AZ27" i="1" s="1"/>
  <c r="AZ89" i="1"/>
  <c r="AZ90" i="1" s="1"/>
  <c r="AZ135" i="1"/>
  <c r="AZ137" i="1" s="1"/>
  <c r="AZ33" i="1"/>
  <c r="AZ34" i="1" s="1"/>
  <c r="AZ2" i="16"/>
  <c r="AZ100" i="1"/>
  <c r="AZ101" i="1" s="1"/>
  <c r="AZ63" i="1"/>
  <c r="AZ64" i="1" s="1"/>
  <c r="AZ67" i="1" s="1"/>
  <c r="AZ68" i="1" s="1"/>
  <c r="AZ71" i="1" s="1"/>
  <c r="AZ72" i="1" s="1"/>
  <c r="AZ2" i="21"/>
  <c r="AZ81" i="1"/>
  <c r="AZ82" i="1" s="1"/>
  <c r="AZ92" i="1" s="1"/>
  <c r="AZ154" i="1"/>
  <c r="AZ155" i="1" s="1"/>
  <c r="AZ13" i="21" s="1"/>
  <c r="AZ2" i="23"/>
  <c r="AZ12" i="21"/>
  <c r="AZ2" i="19"/>
  <c r="AZ2" i="1"/>
  <c r="AY34" i="1"/>
  <c r="AV144" i="1"/>
  <c r="AW94" i="1"/>
  <c r="AV113" i="1"/>
  <c r="AV114" i="1" s="1"/>
  <c r="AV3" i="1" s="1"/>
  <c r="AX15" i="19"/>
  <c r="AX25" i="19"/>
  <c r="AX31" i="16"/>
  <c r="AX13" i="16"/>
  <c r="AX22" i="16"/>
  <c r="AY122" i="1"/>
  <c r="AY123" i="1" s="1"/>
  <c r="AV10" i="23"/>
  <c r="BA44" i="1" l="1"/>
  <c r="BA45" i="1" s="1"/>
  <c r="BA55" i="1" s="1"/>
  <c r="BA57" i="1" s="1"/>
  <c r="BA52" i="1"/>
  <c r="BA53" i="1" s="1"/>
  <c r="BA56" i="1" s="1"/>
  <c r="BJ13" i="1"/>
  <c r="BJ14" i="1" s="1"/>
  <c r="BK10" i="1"/>
  <c r="AZ104" i="1"/>
  <c r="AZ105" i="1" s="1"/>
  <c r="AW16" i="16"/>
  <c r="AW10" i="23" s="1"/>
  <c r="AW32" i="19"/>
  <c r="AV9" i="23"/>
  <c r="AW34" i="16"/>
  <c r="AW12" i="23" s="1"/>
  <c r="AX32" i="16"/>
  <c r="AX33" i="16" s="1"/>
  <c r="AX23" i="16"/>
  <c r="AX14" i="16"/>
  <c r="AX15" i="16" s="1"/>
  <c r="AX26" i="19"/>
  <c r="AX27" i="19" s="1"/>
  <c r="AX31" i="19" s="1"/>
  <c r="AX16" i="19"/>
  <c r="AX17" i="19" s="1"/>
  <c r="AX30" i="19" s="1"/>
  <c r="AY108" i="1"/>
  <c r="AY109" i="1" s="1"/>
  <c r="AZ17" i="20"/>
  <c r="AZ18" i="20" s="1"/>
  <c r="AZ21" i="20" s="1"/>
  <c r="AZ122" i="1"/>
  <c r="AZ123" i="1" s="1"/>
  <c r="AY25" i="19"/>
  <c r="AY15" i="19"/>
  <c r="AY13" i="16"/>
  <c r="AY31" i="16"/>
  <c r="AY22" i="16"/>
  <c r="AZ93" i="1"/>
  <c r="AZ119" i="1"/>
  <c r="BA120" i="1" s="1"/>
  <c r="BD5" i="21"/>
  <c r="BD5" i="19"/>
  <c r="BD5" i="16"/>
  <c r="BD5" i="23"/>
  <c r="BD5" i="1"/>
  <c r="BD5" i="20"/>
  <c r="BB62" i="1"/>
  <c r="BB26" i="1"/>
  <c r="BB99" i="1"/>
  <c r="BB22" i="1"/>
  <c r="BB23" i="1" s="1"/>
  <c r="AY19" i="20"/>
  <c r="AY15" i="23" s="1"/>
  <c r="AW144" i="1"/>
  <c r="AW113" i="1"/>
  <c r="AW114" i="1" s="1"/>
  <c r="AW3" i="1" s="1"/>
  <c r="AX94" i="1"/>
  <c r="AY143" i="1"/>
  <c r="AY112" i="1"/>
  <c r="AV3" i="19"/>
  <c r="AV3" i="20"/>
  <c r="AV3" i="23"/>
  <c r="AV3" i="16"/>
  <c r="AV3" i="21"/>
  <c r="AY142" i="1"/>
  <c r="AY111" i="1"/>
  <c r="AZ142" i="1"/>
  <c r="AZ111" i="1"/>
  <c r="AV145" i="1"/>
  <c r="AV146" i="1" s="1"/>
  <c r="BC18" i="1"/>
  <c r="BC19" i="1" s="1"/>
  <c r="BC136" i="1"/>
  <c r="AZ14" i="21"/>
  <c r="AZ4" i="21"/>
  <c r="AZ4" i="23"/>
  <c r="AZ4" i="19"/>
  <c r="AZ4" i="1"/>
  <c r="AZ4" i="20"/>
  <c r="AZ4" i="16"/>
  <c r="BA2" i="1"/>
  <c r="BA33" i="1"/>
  <c r="BA34" i="1" s="1"/>
  <c r="BA135" i="1"/>
  <c r="BA137" i="1" s="1"/>
  <c r="BA154" i="1"/>
  <c r="BA155" i="1" s="1"/>
  <c r="BA13" i="21" s="1"/>
  <c r="BA100" i="1"/>
  <c r="BA101" i="1" s="1"/>
  <c r="BA2" i="16"/>
  <c r="BA81" i="1"/>
  <c r="BA82" i="1" s="1"/>
  <c r="BA92" i="1" s="1"/>
  <c r="BA25" i="1"/>
  <c r="BA27" i="1" s="1"/>
  <c r="BA89" i="1"/>
  <c r="BA90" i="1" s="1"/>
  <c r="BA12" i="21"/>
  <c r="BA2" i="23"/>
  <c r="BA2" i="21"/>
  <c r="BA2" i="20"/>
  <c r="BA63" i="1"/>
  <c r="BA64" i="1" s="1"/>
  <c r="BA67" i="1" s="1"/>
  <c r="BA68" i="1" s="1"/>
  <c r="BA71" i="1" s="1"/>
  <c r="BA72" i="1" s="1"/>
  <c r="BA2" i="19"/>
  <c r="BB44" i="1" l="1"/>
  <c r="BB45" i="1" s="1"/>
  <c r="BB55" i="1" s="1"/>
  <c r="BB57" i="1" s="1"/>
  <c r="BB52" i="1"/>
  <c r="BB53" i="1" s="1"/>
  <c r="BB56" i="1" s="1"/>
  <c r="BK13" i="1"/>
  <c r="BK14" i="1" s="1"/>
  <c r="BL10" i="1"/>
  <c r="BA104" i="1"/>
  <c r="BA105" i="1" s="1"/>
  <c r="AW9" i="23"/>
  <c r="AX32" i="19"/>
  <c r="AX9" i="23" s="1"/>
  <c r="AX34" i="16"/>
  <c r="AX12" i="23" s="1"/>
  <c r="AY26" i="19"/>
  <c r="AY27" i="19" s="1"/>
  <c r="AY31" i="19" s="1"/>
  <c r="AY23" i="16"/>
  <c r="AY14" i="16"/>
  <c r="AY15" i="16" s="1"/>
  <c r="AY16" i="19"/>
  <c r="AY17" i="19" s="1"/>
  <c r="AY30" i="19" s="1"/>
  <c r="AY32" i="16"/>
  <c r="AY33" i="16" s="1"/>
  <c r="AZ108" i="1"/>
  <c r="AZ109" i="1" s="1"/>
  <c r="BA14" i="21"/>
  <c r="BA15" i="19" s="1"/>
  <c r="BA143" i="1"/>
  <c r="AX16" i="16"/>
  <c r="AX10" i="23" s="1"/>
  <c r="BA142" i="1"/>
  <c r="BA111" i="1"/>
  <c r="AX113" i="1"/>
  <c r="AX114" i="1" s="1"/>
  <c r="AX3" i="1" s="1"/>
  <c r="AY94" i="1"/>
  <c r="AX144" i="1"/>
  <c r="BA119" i="1"/>
  <c r="BB120" i="1" s="1"/>
  <c r="BA93" i="1"/>
  <c r="BA4" i="20"/>
  <c r="BA4" i="21"/>
  <c r="BA4" i="1"/>
  <c r="BA4" i="19"/>
  <c r="BA4" i="16"/>
  <c r="BA4" i="23"/>
  <c r="AZ112" i="1"/>
  <c r="AZ143" i="1"/>
  <c r="AW145" i="1"/>
  <c r="AW146" i="1" s="1"/>
  <c r="AW3" i="21"/>
  <c r="AW3" i="20"/>
  <c r="AW3" i="23"/>
  <c r="AW3" i="16"/>
  <c r="AW3" i="19"/>
  <c r="BB12" i="21"/>
  <c r="BB2" i="1"/>
  <c r="BB154" i="1"/>
  <c r="BB155" i="1" s="1"/>
  <c r="BB13" i="21" s="1"/>
  <c r="BB89" i="1"/>
  <c r="BB90" i="1" s="1"/>
  <c r="BB2" i="16"/>
  <c r="BB100" i="1"/>
  <c r="BB101" i="1" s="1"/>
  <c r="BB63" i="1"/>
  <c r="BB64" i="1" s="1"/>
  <c r="BB67" i="1" s="1"/>
  <c r="BB68" i="1" s="1"/>
  <c r="BB71" i="1" s="1"/>
  <c r="BB72" i="1" s="1"/>
  <c r="BB2" i="21"/>
  <c r="BB33" i="1"/>
  <c r="BB34" i="1" s="1"/>
  <c r="BB2" i="23"/>
  <c r="BB2" i="19"/>
  <c r="BB2" i="20"/>
  <c r="BB135" i="1"/>
  <c r="BB137" i="1" s="1"/>
  <c r="BB81" i="1"/>
  <c r="BB82" i="1" s="1"/>
  <c r="BB92" i="1" s="1"/>
  <c r="BB25" i="1"/>
  <c r="BB27" i="1" s="1"/>
  <c r="AZ19" i="20"/>
  <c r="AZ15" i="23" s="1"/>
  <c r="BA17" i="20"/>
  <c r="BA18" i="20" s="1"/>
  <c r="BA21" i="20" s="1"/>
  <c r="BC26" i="1"/>
  <c r="BC22" i="1"/>
  <c r="BC23" i="1" s="1"/>
  <c r="BC99" i="1"/>
  <c r="BC62" i="1"/>
  <c r="BA122" i="1"/>
  <c r="BA123" i="1" s="1"/>
  <c r="AZ15" i="19"/>
  <c r="AZ25" i="19"/>
  <c r="AZ13" i="16"/>
  <c r="AZ31" i="16"/>
  <c r="AZ22" i="16"/>
  <c r="BE5" i="16"/>
  <c r="BE5" i="1"/>
  <c r="BE5" i="20"/>
  <c r="BE5" i="21"/>
  <c r="BE5" i="23"/>
  <c r="BE5" i="19"/>
  <c r="BD136" i="1"/>
  <c r="BD18" i="1"/>
  <c r="BD19" i="1" s="1"/>
  <c r="BC52" i="1" l="1"/>
  <c r="BC53" i="1" s="1"/>
  <c r="BC56" i="1" s="1"/>
  <c r="BC44" i="1"/>
  <c r="BC45" i="1" s="1"/>
  <c r="BC55" i="1" s="1"/>
  <c r="BC57" i="1" s="1"/>
  <c r="BL13" i="1"/>
  <c r="BL14" i="1" s="1"/>
  <c r="BM10" i="1"/>
  <c r="BB104" i="1"/>
  <c r="BB105" i="1" s="1"/>
  <c r="BA25" i="19"/>
  <c r="AY32" i="19"/>
  <c r="AY34" i="16"/>
  <c r="AY12" i="23" s="1"/>
  <c r="AZ26" i="19"/>
  <c r="AZ27" i="19" s="1"/>
  <c r="AZ31" i="19" s="1"/>
  <c r="AZ23" i="16"/>
  <c r="AZ32" i="16"/>
  <c r="AZ33" i="16" s="1"/>
  <c r="AZ16" i="19"/>
  <c r="AZ17" i="19" s="1"/>
  <c r="AZ30" i="19" s="1"/>
  <c r="AZ14" i="16"/>
  <c r="AZ15" i="16" s="1"/>
  <c r="BA108" i="1"/>
  <c r="BA109" i="1" s="1"/>
  <c r="BA13" i="16"/>
  <c r="BA31" i="16"/>
  <c r="BA112" i="1"/>
  <c r="BA22" i="16"/>
  <c r="BB143" i="1"/>
  <c r="AY16" i="16"/>
  <c r="AY10" i="23" s="1"/>
  <c r="BC2" i="19"/>
  <c r="BC12" i="21"/>
  <c r="BC25" i="1"/>
  <c r="BC27" i="1" s="1"/>
  <c r="BC154" i="1"/>
  <c r="BC155" i="1" s="1"/>
  <c r="BC13" i="21" s="1"/>
  <c r="BC81" i="1"/>
  <c r="BC82" i="1" s="1"/>
  <c r="BC92" i="1" s="1"/>
  <c r="BC2" i="23"/>
  <c r="BC100" i="1"/>
  <c r="BC101" i="1" s="1"/>
  <c r="BC135" i="1"/>
  <c r="BC137" i="1" s="1"/>
  <c r="BC2" i="21"/>
  <c r="BC89" i="1"/>
  <c r="BC90" i="1" s="1"/>
  <c r="BC2" i="1"/>
  <c r="BC63" i="1"/>
  <c r="BC64" i="1" s="1"/>
  <c r="BC67" i="1" s="1"/>
  <c r="BC68" i="1" s="1"/>
  <c r="BC71" i="1" s="1"/>
  <c r="BC72" i="1" s="1"/>
  <c r="BC2" i="20"/>
  <c r="BC33" i="1"/>
  <c r="BC2" i="16"/>
  <c r="BB111" i="1"/>
  <c r="BB142" i="1"/>
  <c r="AZ94" i="1"/>
  <c r="AY113" i="1"/>
  <c r="AY114" i="1" s="1"/>
  <c r="AY3" i="1" s="1"/>
  <c r="AY144" i="1"/>
  <c r="BD99" i="1"/>
  <c r="BD62" i="1"/>
  <c r="BD22" i="1"/>
  <c r="BD23" i="1" s="1"/>
  <c r="BD26" i="1"/>
  <c r="BE18" i="1"/>
  <c r="BE19" i="1" s="1"/>
  <c r="BE136" i="1"/>
  <c r="BB14" i="21"/>
  <c r="AX145" i="1"/>
  <c r="AX146" i="1" s="1"/>
  <c r="BB4" i="20"/>
  <c r="BB4" i="21"/>
  <c r="BB4" i="1"/>
  <c r="BB4" i="19"/>
  <c r="BB4" i="23"/>
  <c r="BB4" i="16"/>
  <c r="BB119" i="1"/>
  <c r="BC120" i="1" s="1"/>
  <c r="BB93" i="1"/>
  <c r="BB122" i="1"/>
  <c r="BB123" i="1" s="1"/>
  <c r="AX3" i="21"/>
  <c r="AX3" i="23"/>
  <c r="AX3" i="19"/>
  <c r="AX3" i="20"/>
  <c r="AX3" i="16"/>
  <c r="BF5" i="1"/>
  <c r="BF5" i="20"/>
  <c r="BF5" i="21"/>
  <c r="BF5" i="16"/>
  <c r="BF5" i="23"/>
  <c r="BF5" i="19"/>
  <c r="BA19" i="20"/>
  <c r="BA15" i="23" s="1"/>
  <c r="BB17" i="20"/>
  <c r="BB18" i="20" s="1"/>
  <c r="BB21" i="20" s="1"/>
  <c r="BD52" i="1" l="1"/>
  <c r="BD53" i="1" s="1"/>
  <c r="BD56" i="1" s="1"/>
  <c r="BD44" i="1"/>
  <c r="BD45" i="1" s="1"/>
  <c r="BD55" i="1" s="1"/>
  <c r="BD57" i="1" s="1"/>
  <c r="BN10" i="1"/>
  <c r="BM13" i="1"/>
  <c r="BM14" i="1" s="1"/>
  <c r="AY9" i="23"/>
  <c r="BC104" i="1"/>
  <c r="BC105" i="1" s="1"/>
  <c r="AZ34" i="16"/>
  <c r="AZ12" i="23" s="1"/>
  <c r="AZ32" i="19"/>
  <c r="AZ9" i="23" s="1"/>
  <c r="BA14" i="16"/>
  <c r="BA15" i="16" s="1"/>
  <c r="BA16" i="16" s="1"/>
  <c r="BA10" i="23" s="1"/>
  <c r="BA16" i="19"/>
  <c r="BA17" i="19" s="1"/>
  <c r="BA30" i="19" s="1"/>
  <c r="BA32" i="16"/>
  <c r="BA33" i="16" s="1"/>
  <c r="BA26" i="19"/>
  <c r="BA27" i="19" s="1"/>
  <c r="BA31" i="19" s="1"/>
  <c r="BA23" i="16"/>
  <c r="AZ16" i="16"/>
  <c r="AZ10" i="23" s="1"/>
  <c r="BB108" i="1"/>
  <c r="BB109" i="1" s="1"/>
  <c r="BB112" i="1"/>
  <c r="BD2" i="1"/>
  <c r="BD12" i="21"/>
  <c r="BD2" i="23"/>
  <c r="BD2" i="19"/>
  <c r="BD89" i="1"/>
  <c r="BD90" i="1" s="1"/>
  <c r="BD2" i="20"/>
  <c r="BD100" i="1"/>
  <c r="BD101" i="1" s="1"/>
  <c r="BD63" i="1"/>
  <c r="BD64" i="1" s="1"/>
  <c r="BD67" i="1" s="1"/>
  <c r="BD68" i="1" s="1"/>
  <c r="BD71" i="1" s="1"/>
  <c r="BD72" i="1" s="1"/>
  <c r="BD135" i="1"/>
  <c r="BD137" i="1" s="1"/>
  <c r="BD81" i="1"/>
  <c r="BD82" i="1" s="1"/>
  <c r="BD92" i="1" s="1"/>
  <c r="BD2" i="21"/>
  <c r="BD154" i="1"/>
  <c r="BD155" i="1" s="1"/>
  <c r="BD13" i="21" s="1"/>
  <c r="BD2" i="16"/>
  <c r="BD33" i="1"/>
  <c r="BD34" i="1" s="1"/>
  <c r="BD25" i="1"/>
  <c r="BD27" i="1" s="1"/>
  <c r="BC93" i="1"/>
  <c r="BC119" i="1"/>
  <c r="BD120" i="1" s="1"/>
  <c r="BF136" i="1"/>
  <c r="BF18" i="1"/>
  <c r="BF19" i="1" s="1"/>
  <c r="BC122" i="1"/>
  <c r="BC123" i="1" s="1"/>
  <c r="BB15" i="19"/>
  <c r="BB25" i="19"/>
  <c r="BB13" i="16"/>
  <c r="BB22" i="16"/>
  <c r="BB31" i="16"/>
  <c r="BA94" i="1"/>
  <c r="AZ144" i="1"/>
  <c r="AZ113" i="1"/>
  <c r="AZ114" i="1" s="1"/>
  <c r="AZ3" i="1" s="1"/>
  <c r="BG5" i="23"/>
  <c r="BG5" i="19"/>
  <c r="BG5" i="20"/>
  <c r="BG5" i="21"/>
  <c r="BG5" i="1"/>
  <c r="BG5" i="16"/>
  <c r="AY145" i="1"/>
  <c r="AY146" i="1" s="1"/>
  <c r="BE22" i="1"/>
  <c r="BE23" i="1" s="1"/>
  <c r="BE26" i="1"/>
  <c r="BE62" i="1"/>
  <c r="BE99" i="1"/>
  <c r="BC34" i="1"/>
  <c r="BC14" i="21"/>
  <c r="BB19" i="20"/>
  <c r="BB15" i="23" s="1"/>
  <c r="AY3" i="19"/>
  <c r="AY3" i="16"/>
  <c r="AY3" i="20"/>
  <c r="AY3" i="23"/>
  <c r="AY3" i="21"/>
  <c r="BC17" i="20"/>
  <c r="BC18" i="20" s="1"/>
  <c r="BC21" i="20" s="1"/>
  <c r="BC4" i="19"/>
  <c r="BC4" i="23"/>
  <c r="BC4" i="21"/>
  <c r="BC4" i="1"/>
  <c r="BC4" i="16"/>
  <c r="BC4" i="20"/>
  <c r="BO10" i="1" l="1"/>
  <c r="BN13" i="1"/>
  <c r="BN14" i="1" s="1"/>
  <c r="BE52" i="1"/>
  <c r="BE53" i="1" s="1"/>
  <c r="BE56" i="1" s="1"/>
  <c r="BE44" i="1"/>
  <c r="BE45" i="1" s="1"/>
  <c r="BE55" i="1" s="1"/>
  <c r="BE57" i="1" s="1"/>
  <c r="BD104" i="1"/>
  <c r="BD105" i="1" s="1"/>
  <c r="BA34" i="16"/>
  <c r="BA12" i="23" s="1"/>
  <c r="BA32" i="19"/>
  <c r="BB26" i="19"/>
  <c r="BB27" i="19" s="1"/>
  <c r="BB31" i="19" s="1"/>
  <c r="BB14" i="16"/>
  <c r="BB15" i="16" s="1"/>
  <c r="BB32" i="16"/>
  <c r="BB33" i="16" s="1"/>
  <c r="BB16" i="19"/>
  <c r="BB17" i="19" s="1"/>
  <c r="BB30" i="19" s="1"/>
  <c r="BB23" i="16"/>
  <c r="BC108" i="1"/>
  <c r="BC109" i="1" s="1"/>
  <c r="BD14" i="21"/>
  <c r="BC19" i="20"/>
  <c r="BC15" i="23" s="1"/>
  <c r="BH5" i="23"/>
  <c r="BH5" i="16"/>
  <c r="BH5" i="19"/>
  <c r="BH5" i="1"/>
  <c r="BH5" i="21"/>
  <c r="BH5" i="20"/>
  <c r="AZ3" i="23"/>
  <c r="AZ3" i="20"/>
  <c r="AZ3" i="21"/>
  <c r="AZ3" i="19"/>
  <c r="AZ3" i="16"/>
  <c r="BE89" i="1"/>
  <c r="BE90" i="1" s="1"/>
  <c r="BE100" i="1"/>
  <c r="BE101" i="1" s="1"/>
  <c r="BE12" i="21"/>
  <c r="BE2" i="19"/>
  <c r="BE2" i="23"/>
  <c r="BE135" i="1"/>
  <c r="BE137" i="1" s="1"/>
  <c r="BE2" i="1"/>
  <c r="BE2" i="20"/>
  <c r="BE81" i="1"/>
  <c r="BE82" i="1" s="1"/>
  <c r="BE92" i="1" s="1"/>
  <c r="BE33" i="1"/>
  <c r="BE34" i="1" s="1"/>
  <c r="BE25" i="1"/>
  <c r="BE27" i="1" s="1"/>
  <c r="BE2" i="21"/>
  <c r="BE63" i="1"/>
  <c r="BE64" i="1" s="1"/>
  <c r="BE67" i="1" s="1"/>
  <c r="BE68" i="1" s="1"/>
  <c r="BE71" i="1" s="1"/>
  <c r="BE72" i="1" s="1"/>
  <c r="BE154" i="1"/>
  <c r="BE155" i="1" s="1"/>
  <c r="BE13" i="21" s="1"/>
  <c r="BE2" i="16"/>
  <c r="AZ145" i="1"/>
  <c r="AZ146" i="1" s="1"/>
  <c r="BF22" i="1"/>
  <c r="BF23" i="1" s="1"/>
  <c r="BF26" i="1"/>
  <c r="BF62" i="1"/>
  <c r="BF99" i="1"/>
  <c r="BD93" i="1"/>
  <c r="BD119" i="1"/>
  <c r="BE120" i="1" s="1"/>
  <c r="BG136" i="1"/>
  <c r="BG18" i="1"/>
  <c r="BG19" i="1" s="1"/>
  <c r="BA113" i="1"/>
  <c r="BA114" i="1" s="1"/>
  <c r="BA3" i="1" s="1"/>
  <c r="BB94" i="1"/>
  <c r="BA144" i="1"/>
  <c r="BD111" i="1"/>
  <c r="BD142" i="1"/>
  <c r="BD4" i="20"/>
  <c r="BD4" i="1"/>
  <c r="BD4" i="16"/>
  <c r="BD4" i="19"/>
  <c r="BD4" i="21"/>
  <c r="BD4" i="23"/>
  <c r="BD17" i="20"/>
  <c r="BD18" i="20" s="1"/>
  <c r="BD21" i="20" s="1"/>
  <c r="BC25" i="19"/>
  <c r="BC15" i="19"/>
  <c r="BC31" i="16"/>
  <c r="BC13" i="16"/>
  <c r="BC22" i="16"/>
  <c r="BC143" i="1"/>
  <c r="BC112" i="1"/>
  <c r="BC111" i="1"/>
  <c r="BC142" i="1"/>
  <c r="BD122" i="1"/>
  <c r="BD123" i="1" s="1"/>
  <c r="BF44" i="1" l="1"/>
  <c r="BF45" i="1" s="1"/>
  <c r="BF55" i="1" s="1"/>
  <c r="BF57" i="1" s="1"/>
  <c r="BF52" i="1"/>
  <c r="BF53" i="1" s="1"/>
  <c r="BF56" i="1" s="1"/>
  <c r="BO13" i="1"/>
  <c r="BO14" i="1" s="1"/>
  <c r="BP10" i="1"/>
  <c r="BE104" i="1"/>
  <c r="BE105" i="1" s="1"/>
  <c r="BA9" i="23"/>
  <c r="BB32" i="19"/>
  <c r="BB9" i="23" s="1"/>
  <c r="BB34" i="16"/>
  <c r="BB12" i="23" s="1"/>
  <c r="BC14" i="16"/>
  <c r="BC15" i="16" s="1"/>
  <c r="BC32" i="16"/>
  <c r="BC33" i="16" s="1"/>
  <c r="BC16" i="19"/>
  <c r="BC17" i="19" s="1"/>
  <c r="BC30" i="19" s="1"/>
  <c r="BC23" i="16"/>
  <c r="BC26" i="19"/>
  <c r="BC27" i="19" s="1"/>
  <c r="BC31" i="19" s="1"/>
  <c r="BD108" i="1"/>
  <c r="BD109" i="1" s="1"/>
  <c r="BD13" i="16"/>
  <c r="BD22" i="16"/>
  <c r="BD31" i="16"/>
  <c r="BD25" i="19"/>
  <c r="BD15" i="19"/>
  <c r="BB16" i="16"/>
  <c r="BB10" i="23" s="1"/>
  <c r="BE111" i="1"/>
  <c r="BE142" i="1"/>
  <c r="BG99" i="1"/>
  <c r="BG26" i="1"/>
  <c r="BG62" i="1"/>
  <c r="BG22" i="1"/>
  <c r="BG23" i="1" s="1"/>
  <c r="BE4" i="20"/>
  <c r="BE4" i="19"/>
  <c r="BE4" i="23"/>
  <c r="BE4" i="1"/>
  <c r="BE4" i="21"/>
  <c r="BE4" i="16"/>
  <c r="BF135" i="1"/>
  <c r="BF137" i="1" s="1"/>
  <c r="BF12" i="21"/>
  <c r="BF2" i="20"/>
  <c r="BF100" i="1"/>
  <c r="BF101" i="1" s="1"/>
  <c r="BF81" i="1"/>
  <c r="BF82" i="1" s="1"/>
  <c r="BF92" i="1" s="1"/>
  <c r="BF2" i="19"/>
  <c r="BF2" i="23"/>
  <c r="BF2" i="16"/>
  <c r="BF63" i="1"/>
  <c r="BF64" i="1" s="1"/>
  <c r="BF67" i="1" s="1"/>
  <c r="BF68" i="1" s="1"/>
  <c r="BF71" i="1" s="1"/>
  <c r="BF72" i="1" s="1"/>
  <c r="BF2" i="21"/>
  <c r="BF33" i="1"/>
  <c r="BF34" i="1" s="1"/>
  <c r="BF2" i="1"/>
  <c r="BF89" i="1"/>
  <c r="BF90" i="1" s="1"/>
  <c r="BF25" i="1"/>
  <c r="BF27" i="1" s="1"/>
  <c r="BF154" i="1"/>
  <c r="BF155" i="1" s="1"/>
  <c r="BF13" i="21" s="1"/>
  <c r="BE14" i="21"/>
  <c r="BH136" i="1"/>
  <c r="BH18" i="1"/>
  <c r="BH19" i="1" s="1"/>
  <c r="BI5" i="19"/>
  <c r="BI5" i="23"/>
  <c r="BI5" i="16"/>
  <c r="BI5" i="20"/>
  <c r="BI5" i="21"/>
  <c r="BI5" i="1"/>
  <c r="BC94" i="1"/>
  <c r="BB144" i="1"/>
  <c r="BB113" i="1"/>
  <c r="BB114" i="1" s="1"/>
  <c r="BB3" i="1" s="1"/>
  <c r="BD112" i="1"/>
  <c r="BD143" i="1"/>
  <c r="BE17" i="20"/>
  <c r="BE18" i="20" s="1"/>
  <c r="BE21" i="20" s="1"/>
  <c r="BD19" i="20"/>
  <c r="BD15" i="23" s="1"/>
  <c r="BA3" i="16"/>
  <c r="BA3" i="20"/>
  <c r="BA3" i="23"/>
  <c r="BA3" i="21"/>
  <c r="BA3" i="19"/>
  <c r="BE122" i="1"/>
  <c r="BE123" i="1" s="1"/>
  <c r="BA145" i="1"/>
  <c r="BA146" i="1" s="1"/>
  <c r="BE93" i="1"/>
  <c r="BE119" i="1"/>
  <c r="BF120" i="1" s="1"/>
  <c r="BG44" i="1" l="1"/>
  <c r="BG45" i="1" s="1"/>
  <c r="BG55" i="1" s="1"/>
  <c r="BG57" i="1" s="1"/>
  <c r="BG52" i="1"/>
  <c r="BG53" i="1" s="1"/>
  <c r="BG56" i="1" s="1"/>
  <c r="BP13" i="1"/>
  <c r="BP14" i="1" s="1"/>
  <c r="BQ10" i="1"/>
  <c r="BF104" i="1"/>
  <c r="BF105" i="1" s="1"/>
  <c r="BC34" i="16"/>
  <c r="BC12" i="23" s="1"/>
  <c r="BC32" i="19"/>
  <c r="BC9" i="23" s="1"/>
  <c r="BD16" i="19"/>
  <c r="BD17" i="19" s="1"/>
  <c r="BD30" i="19" s="1"/>
  <c r="BD14" i="16"/>
  <c r="BD15" i="16" s="1"/>
  <c r="BD16" i="16" s="1"/>
  <c r="BD10" i="23" s="1"/>
  <c r="BD23" i="16"/>
  <c r="BD32" i="16"/>
  <c r="BD33" i="16" s="1"/>
  <c r="BD26" i="19"/>
  <c r="BD27" i="19" s="1"/>
  <c r="BD31" i="19" s="1"/>
  <c r="BC16" i="16"/>
  <c r="BC10" i="23" s="1"/>
  <c r="BE108" i="1"/>
  <c r="BE109" i="1" s="1"/>
  <c r="BF112" i="1"/>
  <c r="BF142" i="1"/>
  <c r="BF111" i="1"/>
  <c r="BE25" i="19"/>
  <c r="BE15" i="19"/>
  <c r="BE31" i="16"/>
  <c r="BE13" i="16"/>
  <c r="BE22" i="16"/>
  <c r="BF93" i="1"/>
  <c r="BF119" i="1"/>
  <c r="BG120" i="1" s="1"/>
  <c r="BF4" i="23"/>
  <c r="BF4" i="20"/>
  <c r="BF4" i="16"/>
  <c r="BF4" i="19"/>
  <c r="BF4" i="21"/>
  <c r="BF4" i="1"/>
  <c r="BF122" i="1"/>
  <c r="BF123" i="1" s="1"/>
  <c r="BH62" i="1"/>
  <c r="BH99" i="1"/>
  <c r="BH22" i="1"/>
  <c r="BH23" i="1" s="1"/>
  <c r="BH26" i="1"/>
  <c r="BE112" i="1"/>
  <c r="BE143" i="1"/>
  <c r="BF17" i="20"/>
  <c r="BF18" i="20" s="1"/>
  <c r="BF21" i="20" s="1"/>
  <c r="BB145" i="1"/>
  <c r="BB146" i="1" s="1"/>
  <c r="BE19" i="20"/>
  <c r="BE15" i="23" s="1"/>
  <c r="BC144" i="1"/>
  <c r="BD94" i="1"/>
  <c r="BC113" i="1"/>
  <c r="BC114" i="1" s="1"/>
  <c r="BC3" i="1" s="1"/>
  <c r="BJ5" i="23"/>
  <c r="BJ5" i="1"/>
  <c r="BJ5" i="16"/>
  <c r="BJ5" i="20"/>
  <c r="BJ5" i="21"/>
  <c r="BJ5" i="19"/>
  <c r="BI136" i="1"/>
  <c r="BI18" i="1"/>
  <c r="BI19" i="1" s="1"/>
  <c r="BB3" i="20"/>
  <c r="BB3" i="23"/>
  <c r="BB3" i="19"/>
  <c r="BB3" i="21"/>
  <c r="BB3" i="16"/>
  <c r="BF14" i="21"/>
  <c r="BG2" i="20"/>
  <c r="BG2" i="1"/>
  <c r="BG2" i="19"/>
  <c r="BG12" i="21"/>
  <c r="BG33" i="1"/>
  <c r="BG89" i="1"/>
  <c r="BG90" i="1" s="1"/>
  <c r="BG154" i="1"/>
  <c r="BG155" i="1" s="1"/>
  <c r="BG13" i="21" s="1"/>
  <c r="BG63" i="1"/>
  <c r="BG64" i="1" s="1"/>
  <c r="BG67" i="1" s="1"/>
  <c r="BG68" i="1" s="1"/>
  <c r="BG71" i="1" s="1"/>
  <c r="BG72" i="1" s="1"/>
  <c r="BG2" i="16"/>
  <c r="BG100" i="1"/>
  <c r="BG101" i="1" s="1"/>
  <c r="BG2" i="21"/>
  <c r="BG25" i="1"/>
  <c r="BG27" i="1" s="1"/>
  <c r="BG135" i="1"/>
  <c r="BG137" i="1" s="1"/>
  <c r="BG2" i="23"/>
  <c r="BG81" i="1"/>
  <c r="BG82" i="1" s="1"/>
  <c r="BG92" i="1" s="1"/>
  <c r="BH52" i="1" l="1"/>
  <c r="BH53" i="1" s="1"/>
  <c r="BH56" i="1" s="1"/>
  <c r="BH44" i="1"/>
  <c r="BH45" i="1" s="1"/>
  <c r="BH55" i="1" s="1"/>
  <c r="BH57" i="1" s="1"/>
  <c r="BR10" i="1"/>
  <c r="BQ13" i="1"/>
  <c r="BQ14" i="1" s="1"/>
  <c r="BG104" i="1"/>
  <c r="BG105" i="1" s="1"/>
  <c r="BD34" i="16"/>
  <c r="BD12" i="23" s="1"/>
  <c r="BD32" i="19"/>
  <c r="BE16" i="19"/>
  <c r="BE17" i="19" s="1"/>
  <c r="BE30" i="19" s="1"/>
  <c r="BE23" i="16"/>
  <c r="BE14" i="16"/>
  <c r="BE15" i="16" s="1"/>
  <c r="BE16" i="16" s="1"/>
  <c r="BE10" i="23" s="1"/>
  <c r="BE26" i="19"/>
  <c r="BE27" i="19" s="1"/>
  <c r="BE31" i="19" s="1"/>
  <c r="BE32" i="16"/>
  <c r="BE33" i="16" s="1"/>
  <c r="BF108" i="1"/>
  <c r="BF109" i="1" s="1"/>
  <c r="BG14" i="21"/>
  <c r="BG25" i="19" s="1"/>
  <c r="BG112" i="1"/>
  <c r="BF143" i="1"/>
  <c r="BG119" i="1"/>
  <c r="BH120" i="1" s="1"/>
  <c r="BG93" i="1"/>
  <c r="BI99" i="1"/>
  <c r="BI62" i="1"/>
  <c r="BI26" i="1"/>
  <c r="BI22" i="1"/>
  <c r="BI23" i="1" s="1"/>
  <c r="BJ136" i="1"/>
  <c r="BJ18" i="1"/>
  <c r="BJ19" i="1" s="1"/>
  <c r="BC145" i="1"/>
  <c r="BC146" i="1" s="1"/>
  <c r="BF19" i="20"/>
  <c r="BF15" i="23" s="1"/>
  <c r="BG17" i="20"/>
  <c r="BG18" i="20" s="1"/>
  <c r="BG21" i="20" s="1"/>
  <c r="BC3" i="23"/>
  <c r="BC3" i="19"/>
  <c r="BC3" i="16"/>
  <c r="BC3" i="21"/>
  <c r="BC3" i="20"/>
  <c r="BG122" i="1"/>
  <c r="BG123" i="1" s="1"/>
  <c r="BG4" i="19"/>
  <c r="BG4" i="16"/>
  <c r="BG4" i="21"/>
  <c r="BG4" i="1"/>
  <c r="BG4" i="20"/>
  <c r="BG4" i="23"/>
  <c r="BK5" i="23"/>
  <c r="BK5" i="16"/>
  <c r="BK5" i="20"/>
  <c r="BK5" i="1"/>
  <c r="BK5" i="21"/>
  <c r="BK5" i="19"/>
  <c r="BD113" i="1"/>
  <c r="BD114" i="1" s="1"/>
  <c r="BD3" i="1" s="1"/>
  <c r="BE94" i="1"/>
  <c r="BD144" i="1"/>
  <c r="BH2" i="21"/>
  <c r="BH25" i="1"/>
  <c r="BH27" i="1" s="1"/>
  <c r="BH2" i="23"/>
  <c r="BH2" i="20"/>
  <c r="BH154" i="1"/>
  <c r="BH155" i="1" s="1"/>
  <c r="BH13" i="21" s="1"/>
  <c r="BH2" i="1"/>
  <c r="BH81" i="1"/>
  <c r="BH82" i="1" s="1"/>
  <c r="BH92" i="1" s="1"/>
  <c r="BH89" i="1"/>
  <c r="BH90" i="1" s="1"/>
  <c r="BH2" i="19"/>
  <c r="BH2" i="16"/>
  <c r="BH12" i="21"/>
  <c r="BH135" i="1"/>
  <c r="BH137" i="1" s="1"/>
  <c r="BH63" i="1"/>
  <c r="BH64" i="1" s="1"/>
  <c r="BH67" i="1" s="1"/>
  <c r="BH68" i="1" s="1"/>
  <c r="BH71" i="1" s="1"/>
  <c r="BH72" i="1" s="1"/>
  <c r="BH100" i="1"/>
  <c r="BH101" i="1" s="1"/>
  <c r="BH33" i="1"/>
  <c r="BH34" i="1" s="1"/>
  <c r="BF15" i="19"/>
  <c r="BF25" i="19"/>
  <c r="BF13" i="16"/>
  <c r="BF22" i="16"/>
  <c r="BF31" i="16"/>
  <c r="BG34" i="1"/>
  <c r="BI52" i="1" l="1"/>
  <c r="BI53" i="1" s="1"/>
  <c r="BI56" i="1" s="1"/>
  <c r="BI44" i="1"/>
  <c r="BI45" i="1" s="1"/>
  <c r="BI55" i="1" s="1"/>
  <c r="BI57" i="1" s="1"/>
  <c r="BS10" i="1"/>
  <c r="BR13" i="1"/>
  <c r="BR14" i="1" s="1"/>
  <c r="BE34" i="16"/>
  <c r="BE12" i="23" s="1"/>
  <c r="BH104" i="1"/>
  <c r="BH105" i="1" s="1"/>
  <c r="BD9" i="23"/>
  <c r="BE32" i="19"/>
  <c r="BE9" i="23" s="1"/>
  <c r="BF14" i="16"/>
  <c r="BF15" i="16" s="1"/>
  <c r="BF32" i="16"/>
  <c r="BF33" i="16" s="1"/>
  <c r="BF34" i="16" s="1"/>
  <c r="BF12" i="23" s="1"/>
  <c r="BF26" i="19"/>
  <c r="BF27" i="19" s="1"/>
  <c r="BF31" i="19" s="1"/>
  <c r="BF23" i="16"/>
  <c r="BF16" i="19"/>
  <c r="BF17" i="19" s="1"/>
  <c r="BF30" i="19" s="1"/>
  <c r="BG108" i="1"/>
  <c r="BG109" i="1" s="1"/>
  <c r="BG31" i="16"/>
  <c r="BG15" i="19"/>
  <c r="BG22" i="16"/>
  <c r="BG13" i="16"/>
  <c r="BG143" i="1"/>
  <c r="BH112" i="1"/>
  <c r="BG142" i="1"/>
  <c r="BG111" i="1"/>
  <c r="BE144" i="1"/>
  <c r="BE113" i="1"/>
  <c r="BE114" i="1" s="1"/>
  <c r="BE3" i="1" s="1"/>
  <c r="BF94" i="1"/>
  <c r="BH17" i="20"/>
  <c r="BH18" i="20" s="1"/>
  <c r="BH21" i="20" s="1"/>
  <c r="BJ26" i="1"/>
  <c r="BJ99" i="1"/>
  <c r="BJ62" i="1"/>
  <c r="BJ22" i="1"/>
  <c r="BJ23" i="1" s="1"/>
  <c r="BH4" i="1"/>
  <c r="BH4" i="19"/>
  <c r="BH4" i="16"/>
  <c r="BH4" i="21"/>
  <c r="BH4" i="20"/>
  <c r="BH4" i="23"/>
  <c r="BH119" i="1"/>
  <c r="BI120" i="1" s="1"/>
  <c r="BH93" i="1"/>
  <c r="BD3" i="16"/>
  <c r="BD3" i="20"/>
  <c r="BD3" i="23"/>
  <c r="BD3" i="21"/>
  <c r="BD3" i="19"/>
  <c r="BK18" i="1"/>
  <c r="BK19" i="1" s="1"/>
  <c r="BK136" i="1"/>
  <c r="BD145" i="1"/>
  <c r="BD146" i="1" s="1"/>
  <c r="BH122" i="1"/>
  <c r="BH123" i="1" s="1"/>
  <c r="BH111" i="1"/>
  <c r="BH142" i="1"/>
  <c r="BH14" i="21"/>
  <c r="BL5" i="23"/>
  <c r="BL5" i="16"/>
  <c r="BL5" i="20"/>
  <c r="BL5" i="21"/>
  <c r="BL5" i="19"/>
  <c r="BL5" i="1"/>
  <c r="BG19" i="20"/>
  <c r="BG15" i="23" s="1"/>
  <c r="BI89" i="1"/>
  <c r="BI90" i="1" s="1"/>
  <c r="BI2" i="1"/>
  <c r="BI135" i="1"/>
  <c r="BI137" i="1" s="1"/>
  <c r="BI63" i="1"/>
  <c r="BI64" i="1" s="1"/>
  <c r="BI67" i="1" s="1"/>
  <c r="BI68" i="1" s="1"/>
  <c r="BI71" i="1" s="1"/>
  <c r="BI72" i="1" s="1"/>
  <c r="BI2" i="19"/>
  <c r="BI25" i="1"/>
  <c r="BI27" i="1" s="1"/>
  <c r="BI154" i="1"/>
  <c r="BI155" i="1" s="1"/>
  <c r="BI13" i="21" s="1"/>
  <c r="BI12" i="21"/>
  <c r="BI100" i="1"/>
  <c r="BI101" i="1" s="1"/>
  <c r="BI2" i="20"/>
  <c r="BI33" i="1"/>
  <c r="BI81" i="1"/>
  <c r="BI82" i="1" s="1"/>
  <c r="BI92" i="1" s="1"/>
  <c r="BI2" i="21"/>
  <c r="BI2" i="16"/>
  <c r="BI2" i="23"/>
  <c r="BS13" i="1" l="1"/>
  <c r="BS14" i="1" s="1"/>
  <c r="BT10" i="1"/>
  <c r="BJ44" i="1"/>
  <c r="BJ45" i="1" s="1"/>
  <c r="BJ55" i="1" s="1"/>
  <c r="BJ57" i="1" s="1"/>
  <c r="BJ52" i="1"/>
  <c r="BJ53" i="1" s="1"/>
  <c r="BJ56" i="1" s="1"/>
  <c r="BI104" i="1"/>
  <c r="BI105" i="1" s="1"/>
  <c r="BF32" i="19"/>
  <c r="BF9" i="23" s="1"/>
  <c r="BG23" i="16"/>
  <c r="BG32" i="16"/>
  <c r="BG33" i="16" s="1"/>
  <c r="BG34" i="16" s="1"/>
  <c r="BG12" i="23" s="1"/>
  <c r="BG16" i="19"/>
  <c r="BG17" i="19" s="1"/>
  <c r="BG30" i="19" s="1"/>
  <c r="BG14" i="16"/>
  <c r="BG15" i="16" s="1"/>
  <c r="BG16" i="16" s="1"/>
  <c r="BG10" i="23" s="1"/>
  <c r="BG26" i="19"/>
  <c r="BG27" i="19" s="1"/>
  <c r="BG31" i="19" s="1"/>
  <c r="BH108" i="1"/>
  <c r="BH109" i="1" s="1"/>
  <c r="BH143" i="1"/>
  <c r="BI14" i="21"/>
  <c r="BI25" i="19" s="1"/>
  <c r="BF16" i="16"/>
  <c r="BF10" i="23" s="1"/>
  <c r="BI4" i="1"/>
  <c r="BI4" i="16"/>
  <c r="BI4" i="21"/>
  <c r="BI4" i="19"/>
  <c r="BI4" i="23"/>
  <c r="BI4" i="20"/>
  <c r="BI17" i="20"/>
  <c r="BI18" i="20" s="1"/>
  <c r="BI21" i="20" s="1"/>
  <c r="BL136" i="1"/>
  <c r="BL18" i="1"/>
  <c r="BL19" i="1" s="1"/>
  <c r="BE3" i="19"/>
  <c r="BE3" i="16"/>
  <c r="BE3" i="23"/>
  <c r="BE3" i="20"/>
  <c r="BE3" i="21"/>
  <c r="BI122" i="1"/>
  <c r="BI123" i="1" s="1"/>
  <c r="BI93" i="1"/>
  <c r="BI119" i="1"/>
  <c r="BJ120" i="1" s="1"/>
  <c r="BM5" i="21"/>
  <c r="BM5" i="20"/>
  <c r="BM5" i="23"/>
  <c r="BM5" i="19"/>
  <c r="BM5" i="1"/>
  <c r="BM5" i="16"/>
  <c r="BH15" i="19"/>
  <c r="BH25" i="19"/>
  <c r="BH13" i="16"/>
  <c r="BH31" i="16"/>
  <c r="BH22" i="16"/>
  <c r="BI34" i="1"/>
  <c r="BK99" i="1"/>
  <c r="BK22" i="1"/>
  <c r="BK23" i="1" s="1"/>
  <c r="BK26" i="1"/>
  <c r="BK62" i="1"/>
  <c r="BE145" i="1"/>
  <c r="BE146" i="1" s="1"/>
  <c r="BJ81" i="1"/>
  <c r="BJ82" i="1" s="1"/>
  <c r="BJ92" i="1" s="1"/>
  <c r="BJ25" i="1"/>
  <c r="BJ27" i="1" s="1"/>
  <c r="BJ2" i="21"/>
  <c r="BJ2" i="19"/>
  <c r="BJ12" i="21"/>
  <c r="BJ2" i="23"/>
  <c r="BJ2" i="16"/>
  <c r="BJ63" i="1"/>
  <c r="BJ64" i="1" s="1"/>
  <c r="BJ67" i="1" s="1"/>
  <c r="BJ68" i="1" s="1"/>
  <c r="BJ71" i="1" s="1"/>
  <c r="BJ72" i="1" s="1"/>
  <c r="BJ2" i="20"/>
  <c r="BJ2" i="1"/>
  <c r="BJ135" i="1"/>
  <c r="BJ137" i="1" s="1"/>
  <c r="BJ154" i="1"/>
  <c r="BJ155" i="1" s="1"/>
  <c r="BJ13" i="21" s="1"/>
  <c r="BJ33" i="1"/>
  <c r="BJ34" i="1" s="1"/>
  <c r="BJ100" i="1"/>
  <c r="BJ101" i="1" s="1"/>
  <c r="BJ89" i="1"/>
  <c r="BJ90" i="1" s="1"/>
  <c r="BH19" i="20"/>
  <c r="BH15" i="23" s="1"/>
  <c r="BF144" i="1"/>
  <c r="BG94" i="1"/>
  <c r="BF113" i="1"/>
  <c r="BF114" i="1" s="1"/>
  <c r="BF3" i="1" s="1"/>
  <c r="BK52" i="1" l="1"/>
  <c r="BK53" i="1" s="1"/>
  <c r="BK56" i="1" s="1"/>
  <c r="BK44" i="1"/>
  <c r="BK45" i="1" s="1"/>
  <c r="BK55" i="1" s="1"/>
  <c r="BK57" i="1" s="1"/>
  <c r="BU10" i="1"/>
  <c r="BT13" i="1"/>
  <c r="BT14" i="1" s="1"/>
  <c r="BJ104" i="1"/>
  <c r="BJ105" i="1" s="1"/>
  <c r="BG32" i="19"/>
  <c r="BH23" i="16"/>
  <c r="BH32" i="16"/>
  <c r="BH33" i="16" s="1"/>
  <c r="BH26" i="19"/>
  <c r="BH27" i="19" s="1"/>
  <c r="BH31" i="19" s="1"/>
  <c r="BH16" i="19"/>
  <c r="BH17" i="19" s="1"/>
  <c r="BH30" i="19" s="1"/>
  <c r="BH14" i="16"/>
  <c r="BH15" i="16" s="1"/>
  <c r="BH16" i="16" s="1"/>
  <c r="BH10" i="23" s="1"/>
  <c r="BI108" i="1"/>
  <c r="BI109" i="1" s="1"/>
  <c r="BI15" i="19"/>
  <c r="BI13" i="16"/>
  <c r="BI22" i="16"/>
  <c r="BI31" i="16"/>
  <c r="BJ143" i="1"/>
  <c r="BH94" i="1"/>
  <c r="BG113" i="1"/>
  <c r="BG114" i="1" s="1"/>
  <c r="BG3" i="1" s="1"/>
  <c r="BG144" i="1"/>
  <c r="BJ17" i="20"/>
  <c r="BJ18" i="20" s="1"/>
  <c r="BJ21" i="20" s="1"/>
  <c r="BI142" i="1"/>
  <c r="BI111" i="1"/>
  <c r="BM136" i="1"/>
  <c r="BM18" i="1"/>
  <c r="BM19" i="1" s="1"/>
  <c r="BI19" i="20"/>
  <c r="BI15" i="23" s="1"/>
  <c r="BJ142" i="1"/>
  <c r="BJ111" i="1"/>
  <c r="BJ119" i="1"/>
  <c r="BK120" i="1" s="1"/>
  <c r="BJ93" i="1"/>
  <c r="BJ14" i="21"/>
  <c r="BF145" i="1"/>
  <c r="BF146" i="1" s="1"/>
  <c r="BJ4" i="21"/>
  <c r="BJ4" i="20"/>
  <c r="BJ4" i="1"/>
  <c r="BJ4" i="19"/>
  <c r="BJ4" i="23"/>
  <c r="BJ4" i="16"/>
  <c r="BN5" i="16"/>
  <c r="BN5" i="1"/>
  <c r="BN5" i="20"/>
  <c r="BN5" i="23"/>
  <c r="BN5" i="19"/>
  <c r="BN5" i="21"/>
  <c r="BJ122" i="1"/>
  <c r="BJ123" i="1" s="1"/>
  <c r="BL22" i="1"/>
  <c r="BL23" i="1" s="1"/>
  <c r="BL99" i="1"/>
  <c r="BL62" i="1"/>
  <c r="BL26" i="1"/>
  <c r="BF3" i="16"/>
  <c r="BF3" i="19"/>
  <c r="BF3" i="20"/>
  <c r="BF3" i="21"/>
  <c r="BF3" i="23"/>
  <c r="BK2" i="20"/>
  <c r="BK2" i="21"/>
  <c r="BK25" i="1"/>
  <c r="BK27" i="1" s="1"/>
  <c r="BK2" i="19"/>
  <c r="BK12" i="21"/>
  <c r="BK2" i="1"/>
  <c r="BK33" i="1"/>
  <c r="BK135" i="1"/>
  <c r="BK137" i="1" s="1"/>
  <c r="BK63" i="1"/>
  <c r="BK64" i="1" s="1"/>
  <c r="BK67" i="1" s="1"/>
  <c r="BK68" i="1" s="1"/>
  <c r="BK71" i="1" s="1"/>
  <c r="BK72" i="1" s="1"/>
  <c r="BK81" i="1"/>
  <c r="BK82" i="1" s="1"/>
  <c r="BK92" i="1" s="1"/>
  <c r="BK89" i="1"/>
  <c r="BK90" i="1" s="1"/>
  <c r="BK154" i="1"/>
  <c r="BK155" i="1" s="1"/>
  <c r="BK13" i="21" s="1"/>
  <c r="BK100" i="1"/>
  <c r="BK101" i="1" s="1"/>
  <c r="BK2" i="23"/>
  <c r="BK2" i="16"/>
  <c r="BI112" i="1"/>
  <c r="BI143" i="1"/>
  <c r="BL52" i="1" l="1"/>
  <c r="BL53" i="1" s="1"/>
  <c r="BL56" i="1" s="1"/>
  <c r="BL44" i="1"/>
  <c r="BL45" i="1" s="1"/>
  <c r="BL55" i="1" s="1"/>
  <c r="BL57" i="1" s="1"/>
  <c r="BV10" i="1"/>
  <c r="BU13" i="1"/>
  <c r="BU14" i="1" s="1"/>
  <c r="BK104" i="1"/>
  <c r="BK105" i="1" s="1"/>
  <c r="BG9" i="23"/>
  <c r="BH32" i="19"/>
  <c r="BH34" i="16"/>
  <c r="BH12" i="23" s="1"/>
  <c r="BI32" i="16"/>
  <c r="BI33" i="16" s="1"/>
  <c r="BI34" i="16" s="1"/>
  <c r="BI12" i="23" s="1"/>
  <c r="BI14" i="16"/>
  <c r="BI15" i="16" s="1"/>
  <c r="BI16" i="19"/>
  <c r="BI17" i="19" s="1"/>
  <c r="BI30" i="19" s="1"/>
  <c r="BI26" i="19"/>
  <c r="BI27" i="19" s="1"/>
  <c r="BI31" i="19" s="1"/>
  <c r="BI23" i="16"/>
  <c r="BJ108" i="1"/>
  <c r="BJ109" i="1" s="1"/>
  <c r="BJ112" i="1"/>
  <c r="BK122" i="1"/>
  <c r="BK123" i="1" s="1"/>
  <c r="BG3" i="16"/>
  <c r="BG3" i="21"/>
  <c r="BG3" i="19"/>
  <c r="BG3" i="20"/>
  <c r="BG3" i="23"/>
  <c r="BK17" i="20"/>
  <c r="BK18" i="20" s="1"/>
  <c r="BK21" i="20" s="1"/>
  <c r="BK34" i="1"/>
  <c r="BL2" i="1"/>
  <c r="BL2" i="16"/>
  <c r="BL2" i="20"/>
  <c r="BL2" i="23"/>
  <c r="BL33" i="1"/>
  <c r="BL25" i="1"/>
  <c r="BL27" i="1" s="1"/>
  <c r="BL2" i="19"/>
  <c r="BL89" i="1"/>
  <c r="BL90" i="1" s="1"/>
  <c r="BL135" i="1"/>
  <c r="BL137" i="1" s="1"/>
  <c r="BL12" i="21"/>
  <c r="BL81" i="1"/>
  <c r="BL82" i="1" s="1"/>
  <c r="BL92" i="1" s="1"/>
  <c r="BL63" i="1"/>
  <c r="BL64" i="1" s="1"/>
  <c r="BL67" i="1" s="1"/>
  <c r="BL68" i="1" s="1"/>
  <c r="BL71" i="1" s="1"/>
  <c r="BL72" i="1" s="1"/>
  <c r="BL154" i="1"/>
  <c r="BL155" i="1" s="1"/>
  <c r="BL13" i="21" s="1"/>
  <c r="BL100" i="1"/>
  <c r="BL101" i="1" s="1"/>
  <c r="BL2" i="21"/>
  <c r="BN136" i="1"/>
  <c r="BN18" i="1"/>
  <c r="BN19" i="1" s="1"/>
  <c r="BG145" i="1"/>
  <c r="BG146" i="1" s="1"/>
  <c r="BK4" i="16"/>
  <c r="BK4" i="23"/>
  <c r="BK4" i="20"/>
  <c r="BK4" i="1"/>
  <c r="BK4" i="19"/>
  <c r="BK4" i="21"/>
  <c r="BM22" i="1"/>
  <c r="BM23" i="1" s="1"/>
  <c r="BM99" i="1"/>
  <c r="BM62" i="1"/>
  <c r="BM26" i="1"/>
  <c r="BH144" i="1"/>
  <c r="BI94" i="1"/>
  <c r="BH113" i="1"/>
  <c r="BH114" i="1" s="1"/>
  <c r="BH3" i="1" s="1"/>
  <c r="BK93" i="1"/>
  <c r="BK119" i="1"/>
  <c r="BL120" i="1" s="1"/>
  <c r="BK14" i="21"/>
  <c r="BO5" i="23"/>
  <c r="BO5" i="21"/>
  <c r="BO5" i="16"/>
  <c r="BO5" i="19"/>
  <c r="BO5" i="1"/>
  <c r="BO5" i="20"/>
  <c r="BJ15" i="19"/>
  <c r="BJ25" i="19"/>
  <c r="BJ22" i="16"/>
  <c r="BJ13" i="16"/>
  <c r="BJ31" i="16"/>
  <c r="BJ19" i="20"/>
  <c r="BJ15" i="23" s="1"/>
  <c r="BM44" i="1" l="1"/>
  <c r="BM45" i="1" s="1"/>
  <c r="BM55" i="1" s="1"/>
  <c r="BM57" i="1" s="1"/>
  <c r="BM52" i="1"/>
  <c r="BM53" i="1" s="1"/>
  <c r="BM56" i="1" s="1"/>
  <c r="BW10" i="1"/>
  <c r="BV13" i="1"/>
  <c r="BV14" i="1" s="1"/>
  <c r="BL104" i="1"/>
  <c r="BL105" i="1" s="1"/>
  <c r="BH9" i="23"/>
  <c r="BI32" i="19"/>
  <c r="BI9" i="23" s="1"/>
  <c r="BJ16" i="19"/>
  <c r="BJ17" i="19" s="1"/>
  <c r="BJ30" i="19" s="1"/>
  <c r="BJ26" i="19"/>
  <c r="BJ27" i="19" s="1"/>
  <c r="BJ31" i="19" s="1"/>
  <c r="BJ23" i="16"/>
  <c r="BJ14" i="16"/>
  <c r="BJ15" i="16" s="1"/>
  <c r="BJ16" i="16" s="1"/>
  <c r="BJ32" i="16"/>
  <c r="BJ33" i="16" s="1"/>
  <c r="BI16" i="16"/>
  <c r="BI10" i="23" s="1"/>
  <c r="BK108" i="1"/>
  <c r="BK109" i="1" s="1"/>
  <c r="BL112" i="1"/>
  <c r="BK112" i="1"/>
  <c r="BK143" i="1"/>
  <c r="BL34" i="1"/>
  <c r="BJ94" i="1"/>
  <c r="BI144" i="1"/>
  <c r="BI113" i="1"/>
  <c r="BI114" i="1" s="1"/>
  <c r="BI3" i="1" s="1"/>
  <c r="BH145" i="1"/>
  <c r="BH146" i="1" s="1"/>
  <c r="BN99" i="1"/>
  <c r="BN26" i="1"/>
  <c r="BN22" i="1"/>
  <c r="BN23" i="1" s="1"/>
  <c r="BN62" i="1"/>
  <c r="BL14" i="21"/>
  <c r="BK25" i="19"/>
  <c r="BK15" i="19"/>
  <c r="BK22" i="16"/>
  <c r="BK31" i="16"/>
  <c r="BK13" i="16"/>
  <c r="BO18" i="1"/>
  <c r="BO19" i="1" s="1"/>
  <c r="BO136" i="1"/>
  <c r="BL122" i="1"/>
  <c r="BL123" i="1" s="1"/>
  <c r="BM33" i="1"/>
  <c r="BM34" i="1" s="1"/>
  <c r="BM2" i="23"/>
  <c r="BM135" i="1"/>
  <c r="BM137" i="1" s="1"/>
  <c r="BM2" i="16"/>
  <c r="BM25" i="1"/>
  <c r="BM27" i="1" s="1"/>
  <c r="BM63" i="1"/>
  <c r="BM64" i="1" s="1"/>
  <c r="BM67" i="1" s="1"/>
  <c r="BM68" i="1" s="1"/>
  <c r="BM71" i="1" s="1"/>
  <c r="BM72" i="1" s="1"/>
  <c r="BM2" i="1"/>
  <c r="BM100" i="1"/>
  <c r="BM101" i="1" s="1"/>
  <c r="BM2" i="19"/>
  <c r="BM154" i="1"/>
  <c r="BM155" i="1" s="1"/>
  <c r="BM13" i="21" s="1"/>
  <c r="BM12" i="21"/>
  <c r="BM2" i="21"/>
  <c r="BM81" i="1"/>
  <c r="BM82" i="1" s="1"/>
  <c r="BM92" i="1" s="1"/>
  <c r="BM89" i="1"/>
  <c r="BM90" i="1" s="1"/>
  <c r="BM2" i="20"/>
  <c r="BL4" i="19"/>
  <c r="BL4" i="21"/>
  <c r="BL4" i="1"/>
  <c r="BL4" i="23"/>
  <c r="BL4" i="20"/>
  <c r="BL4" i="16"/>
  <c r="BK19" i="20"/>
  <c r="BK15" i="23" s="1"/>
  <c r="BP5" i="16"/>
  <c r="BP5" i="23"/>
  <c r="BP5" i="19"/>
  <c r="BP5" i="20"/>
  <c r="BP5" i="21"/>
  <c r="BP5" i="1"/>
  <c r="BH3" i="21"/>
  <c r="BH3" i="23"/>
  <c r="BH3" i="19"/>
  <c r="BH3" i="16"/>
  <c r="BH3" i="20"/>
  <c r="BL17" i="20"/>
  <c r="BL18" i="20" s="1"/>
  <c r="BL21" i="20" s="1"/>
  <c r="BL119" i="1"/>
  <c r="BM120" i="1" s="1"/>
  <c r="BL93" i="1"/>
  <c r="BK142" i="1"/>
  <c r="BK111" i="1"/>
  <c r="BW13" i="1" l="1"/>
  <c r="BW14" i="1" s="1"/>
  <c r="BX10" i="1"/>
  <c r="BN44" i="1"/>
  <c r="BN45" i="1" s="1"/>
  <c r="BN55" i="1" s="1"/>
  <c r="BN57" i="1" s="1"/>
  <c r="BN52" i="1"/>
  <c r="BN53" i="1" s="1"/>
  <c r="BN56" i="1" s="1"/>
  <c r="BM104" i="1"/>
  <c r="BM105" i="1" s="1"/>
  <c r="BJ32" i="19"/>
  <c r="BJ34" i="16"/>
  <c r="BJ12" i="23" s="1"/>
  <c r="BK23" i="16"/>
  <c r="BK16" i="19"/>
  <c r="BK17" i="19" s="1"/>
  <c r="BK30" i="19" s="1"/>
  <c r="BK14" i="16"/>
  <c r="BK15" i="16" s="1"/>
  <c r="BK32" i="16"/>
  <c r="BK33" i="16" s="1"/>
  <c r="BK26" i="19"/>
  <c r="BK27" i="19" s="1"/>
  <c r="BK31" i="19" s="1"/>
  <c r="BL108" i="1"/>
  <c r="BL109" i="1" s="1"/>
  <c r="BL143" i="1"/>
  <c r="BM4" i="16"/>
  <c r="BM4" i="19"/>
  <c r="BM4" i="20"/>
  <c r="BM4" i="1"/>
  <c r="BM4" i="23"/>
  <c r="BM4" i="21"/>
  <c r="BJ113" i="1"/>
  <c r="BJ114" i="1" s="1"/>
  <c r="BJ3" i="1" s="1"/>
  <c r="BJ144" i="1"/>
  <c r="BK94" i="1"/>
  <c r="BM142" i="1"/>
  <c r="BM111" i="1"/>
  <c r="BP18" i="1"/>
  <c r="BP19" i="1" s="1"/>
  <c r="BP136" i="1"/>
  <c r="BM14" i="21"/>
  <c r="BL111" i="1"/>
  <c r="BL142" i="1"/>
  <c r="BM122" i="1"/>
  <c r="BM123" i="1" s="1"/>
  <c r="BM17" i="20"/>
  <c r="BM18" i="20" s="1"/>
  <c r="BM21" i="20" s="1"/>
  <c r="BN2" i="19"/>
  <c r="BN2" i="16"/>
  <c r="BN63" i="1"/>
  <c r="BN64" i="1" s="1"/>
  <c r="BN67" i="1" s="1"/>
  <c r="BN68" i="1" s="1"/>
  <c r="BN71" i="1" s="1"/>
  <c r="BN72" i="1" s="1"/>
  <c r="BN154" i="1"/>
  <c r="BN155" i="1" s="1"/>
  <c r="BN13" i="21" s="1"/>
  <c r="BN25" i="1"/>
  <c r="BN27" i="1" s="1"/>
  <c r="BN2" i="21"/>
  <c r="BN2" i="20"/>
  <c r="BN2" i="23"/>
  <c r="BN2" i="1"/>
  <c r="BN12" i="21"/>
  <c r="BN89" i="1"/>
  <c r="BN90" i="1" s="1"/>
  <c r="BN135" i="1"/>
  <c r="BN137" i="1" s="1"/>
  <c r="BN81" i="1"/>
  <c r="BN82" i="1" s="1"/>
  <c r="BN92" i="1" s="1"/>
  <c r="BN33" i="1"/>
  <c r="BN100" i="1"/>
  <c r="BN101" i="1" s="1"/>
  <c r="BL19" i="20"/>
  <c r="BL15" i="23" s="1"/>
  <c r="BL15" i="19"/>
  <c r="BL25" i="19"/>
  <c r="BL13" i="16"/>
  <c r="BL31" i="16"/>
  <c r="BL22" i="16"/>
  <c r="BI3" i="16"/>
  <c r="BI3" i="19"/>
  <c r="BI3" i="20"/>
  <c r="BI3" i="23"/>
  <c r="BI3" i="21"/>
  <c r="BJ10" i="23"/>
  <c r="BQ5" i="20"/>
  <c r="BQ5" i="1"/>
  <c r="BQ5" i="16"/>
  <c r="BQ5" i="23"/>
  <c r="BQ5" i="19"/>
  <c r="BQ5" i="21"/>
  <c r="BM93" i="1"/>
  <c r="BM119" i="1"/>
  <c r="BN120" i="1" s="1"/>
  <c r="BO22" i="1"/>
  <c r="BO23" i="1" s="1"/>
  <c r="BO62" i="1"/>
  <c r="BO26" i="1"/>
  <c r="BO99" i="1"/>
  <c r="BI145" i="1"/>
  <c r="BI146" i="1" s="1"/>
  <c r="BO52" i="1" l="1"/>
  <c r="BO53" i="1" s="1"/>
  <c r="BO56" i="1" s="1"/>
  <c r="BO44" i="1"/>
  <c r="BO45" i="1" s="1"/>
  <c r="BO55" i="1" s="1"/>
  <c r="BO57" i="1" s="1"/>
  <c r="BX13" i="1"/>
  <c r="BX14" i="1" s="1"/>
  <c r="BY10" i="1"/>
  <c r="BN104" i="1"/>
  <c r="BN105" i="1" s="1"/>
  <c r="BJ9" i="23"/>
  <c r="BK32" i="19"/>
  <c r="BK34" i="16"/>
  <c r="BK12" i="23" s="1"/>
  <c r="BL14" i="16"/>
  <c r="BL15" i="16" s="1"/>
  <c r="BL26" i="19"/>
  <c r="BL27" i="19" s="1"/>
  <c r="BL31" i="19" s="1"/>
  <c r="BL32" i="16"/>
  <c r="BL33" i="16" s="1"/>
  <c r="BL23" i="16"/>
  <c r="BL16" i="19"/>
  <c r="BL17" i="19" s="1"/>
  <c r="BL30" i="19" s="1"/>
  <c r="BM108" i="1"/>
  <c r="BM109" i="1" s="1"/>
  <c r="BK16" i="16"/>
  <c r="BK10" i="23" s="1"/>
  <c r="BN14" i="21"/>
  <c r="BN122" i="1"/>
  <c r="BN123" i="1" s="1"/>
  <c r="BR5" i="19"/>
  <c r="BR5" i="1"/>
  <c r="BR5" i="20"/>
  <c r="BR5" i="16"/>
  <c r="BR5" i="21"/>
  <c r="BR5" i="23"/>
  <c r="BM19" i="20"/>
  <c r="BM15" i="23" s="1"/>
  <c r="BM25" i="19"/>
  <c r="BM15" i="19"/>
  <c r="BM22" i="16"/>
  <c r="BM13" i="16"/>
  <c r="BM31" i="16"/>
  <c r="BJ3" i="19"/>
  <c r="BJ3" i="23"/>
  <c r="BJ3" i="20"/>
  <c r="BJ3" i="16"/>
  <c r="BJ3" i="21"/>
  <c r="BO89" i="1"/>
  <c r="BO90" i="1" s="1"/>
  <c r="BO2" i="16"/>
  <c r="BO2" i="20"/>
  <c r="BO135" i="1"/>
  <c r="BO137" i="1" s="1"/>
  <c r="BO12" i="21"/>
  <c r="BO2" i="23"/>
  <c r="BO63" i="1"/>
  <c r="BO64" i="1" s="1"/>
  <c r="BO67" i="1" s="1"/>
  <c r="BO68" i="1" s="1"/>
  <c r="BO71" i="1" s="1"/>
  <c r="BO72" i="1" s="1"/>
  <c r="BO33" i="1"/>
  <c r="BO34" i="1" s="1"/>
  <c r="BO2" i="1"/>
  <c r="BO2" i="19"/>
  <c r="BO25" i="1"/>
  <c r="BO27" i="1" s="1"/>
  <c r="BO2" i="21"/>
  <c r="BO100" i="1"/>
  <c r="BO101" i="1" s="1"/>
  <c r="BO81" i="1"/>
  <c r="BO82" i="1" s="1"/>
  <c r="BO92" i="1" s="1"/>
  <c r="BO154" i="1"/>
  <c r="BO155" i="1" s="1"/>
  <c r="BO13" i="21" s="1"/>
  <c r="BN93" i="1"/>
  <c r="BN119" i="1"/>
  <c r="BO120" i="1" s="1"/>
  <c r="BK144" i="1"/>
  <c r="BL94" i="1"/>
  <c r="BK113" i="1"/>
  <c r="BK114" i="1" s="1"/>
  <c r="BK3" i="1" s="1"/>
  <c r="BM112" i="1"/>
  <c r="BM143" i="1"/>
  <c r="BN4" i="23"/>
  <c r="BN4" i="1"/>
  <c r="BN4" i="19"/>
  <c r="BN4" i="21"/>
  <c r="BN4" i="16"/>
  <c r="BN4" i="20"/>
  <c r="BP62" i="1"/>
  <c r="BP22" i="1"/>
  <c r="BP23" i="1" s="1"/>
  <c r="BP99" i="1"/>
  <c r="BP26" i="1"/>
  <c r="BJ145" i="1"/>
  <c r="BJ146" i="1" s="1"/>
  <c r="BQ136" i="1"/>
  <c r="BQ18" i="1"/>
  <c r="BQ19" i="1" s="1"/>
  <c r="BN17" i="20"/>
  <c r="BN18" i="20" s="1"/>
  <c r="BN21" i="20" s="1"/>
  <c r="BN34" i="1"/>
  <c r="BP52" i="1" l="1"/>
  <c r="BP53" i="1" s="1"/>
  <c r="BP56" i="1" s="1"/>
  <c r="BP44" i="1"/>
  <c r="BP45" i="1" s="1"/>
  <c r="BP55" i="1" s="1"/>
  <c r="BP57" i="1" s="1"/>
  <c r="BZ10" i="1"/>
  <c r="BZ13" i="1" s="1"/>
  <c r="BZ14" i="1" s="1"/>
  <c r="H14" i="1" s="1"/>
  <c r="BY13" i="1"/>
  <c r="BY14" i="1" s="1"/>
  <c r="BO104" i="1"/>
  <c r="BO105" i="1" s="1"/>
  <c r="BL34" i="16"/>
  <c r="BL12" i="23" s="1"/>
  <c r="BK9" i="23"/>
  <c r="BL32" i="19"/>
  <c r="BM14" i="16"/>
  <c r="BM15" i="16" s="1"/>
  <c r="BM23" i="16"/>
  <c r="BM16" i="19"/>
  <c r="BM17" i="19" s="1"/>
  <c r="BM30" i="19" s="1"/>
  <c r="BM26" i="19"/>
  <c r="BM27" i="19" s="1"/>
  <c r="BM31" i="19" s="1"/>
  <c r="BM32" i="16"/>
  <c r="BM33" i="16" s="1"/>
  <c r="BM34" i="16" s="1"/>
  <c r="BM12" i="23" s="1"/>
  <c r="BN108" i="1"/>
  <c r="BN109" i="1" s="1"/>
  <c r="BN31" i="16"/>
  <c r="BN25" i="19"/>
  <c r="BN13" i="16"/>
  <c r="BN15" i="19"/>
  <c r="BN22" i="16"/>
  <c r="BO14" i="21"/>
  <c r="BO25" i="19" s="1"/>
  <c r="BL16" i="16"/>
  <c r="BL10" i="23" s="1"/>
  <c r="BK145" i="1"/>
  <c r="BK146" i="1" s="1"/>
  <c r="BO17" i="20"/>
  <c r="BO18" i="20" s="1"/>
  <c r="BO21" i="20" s="1"/>
  <c r="BO111" i="1"/>
  <c r="BO142" i="1"/>
  <c r="BR18" i="1"/>
  <c r="BR19" i="1" s="1"/>
  <c r="BR136" i="1"/>
  <c r="BQ62" i="1"/>
  <c r="BQ26" i="1"/>
  <c r="BQ22" i="1"/>
  <c r="BQ23" i="1" s="1"/>
  <c r="BQ99" i="1"/>
  <c r="BN19" i="20"/>
  <c r="BN15" i="23" s="1"/>
  <c r="BL113" i="1"/>
  <c r="BL114" i="1" s="1"/>
  <c r="BL3" i="1" s="1"/>
  <c r="BM94" i="1"/>
  <c r="BL144" i="1"/>
  <c r="BO122" i="1"/>
  <c r="BO123" i="1" s="1"/>
  <c r="BN112" i="1"/>
  <c r="BN143" i="1"/>
  <c r="BK3" i="23"/>
  <c r="BK3" i="16"/>
  <c r="BK3" i="20"/>
  <c r="BK3" i="21"/>
  <c r="BK3" i="19"/>
  <c r="BO4" i="1"/>
  <c r="BO4" i="23"/>
  <c r="BO4" i="20"/>
  <c r="BO4" i="19"/>
  <c r="BO4" i="16"/>
  <c r="BO4" i="21"/>
  <c r="BS5" i="23"/>
  <c r="BS5" i="19"/>
  <c r="BS5" i="21"/>
  <c r="BS5" i="16"/>
  <c r="BS5" i="1"/>
  <c r="BS5" i="20"/>
  <c r="BN142" i="1"/>
  <c r="BN111" i="1"/>
  <c r="BP2" i="21"/>
  <c r="BP2" i="19"/>
  <c r="BP89" i="1"/>
  <c r="BP90" i="1" s="1"/>
  <c r="BP2" i="23"/>
  <c r="BP12" i="21"/>
  <c r="BP25" i="1"/>
  <c r="BP27" i="1" s="1"/>
  <c r="BP135" i="1"/>
  <c r="BP137" i="1" s="1"/>
  <c r="BP63" i="1"/>
  <c r="BP64" i="1" s="1"/>
  <c r="BP67" i="1" s="1"/>
  <c r="BP68" i="1" s="1"/>
  <c r="BP71" i="1" s="1"/>
  <c r="BP72" i="1" s="1"/>
  <c r="BP2" i="1"/>
  <c r="BP154" i="1"/>
  <c r="BP155" i="1" s="1"/>
  <c r="BP13" i="21" s="1"/>
  <c r="BP2" i="20"/>
  <c r="BP100" i="1"/>
  <c r="BP101" i="1" s="1"/>
  <c r="BP33" i="1"/>
  <c r="BP2" i="16"/>
  <c r="BP81" i="1"/>
  <c r="BP82" i="1" s="1"/>
  <c r="BP92" i="1" s="1"/>
  <c r="BO119" i="1"/>
  <c r="BP120" i="1" s="1"/>
  <c r="BO93" i="1"/>
  <c r="BQ44" i="1" l="1"/>
  <c r="BQ45" i="1" s="1"/>
  <c r="BQ55" i="1" s="1"/>
  <c r="BQ57" i="1" s="1"/>
  <c r="BQ52" i="1"/>
  <c r="BQ53" i="1" s="1"/>
  <c r="BQ56" i="1" s="1"/>
  <c r="F11" i="1"/>
  <c r="BL9" i="23"/>
  <c r="BP104" i="1"/>
  <c r="BP105" i="1" s="1"/>
  <c r="BM32" i="19"/>
  <c r="BM9" i="23" s="1"/>
  <c r="BN23" i="16"/>
  <c r="BN26" i="19"/>
  <c r="BN27" i="19" s="1"/>
  <c r="BN31" i="19" s="1"/>
  <c r="BN14" i="16"/>
  <c r="BN15" i="16" s="1"/>
  <c r="BN16" i="19"/>
  <c r="BN17" i="19" s="1"/>
  <c r="BN30" i="19" s="1"/>
  <c r="BN32" i="16"/>
  <c r="BN33" i="16" s="1"/>
  <c r="BO108" i="1"/>
  <c r="BO109" i="1" s="1"/>
  <c r="BO31" i="16"/>
  <c r="BO15" i="19"/>
  <c r="BO13" i="16"/>
  <c r="BO22" i="16"/>
  <c r="BM16" i="16"/>
  <c r="BM10" i="23" s="1"/>
  <c r="BQ2" i="1"/>
  <c r="BQ2" i="19"/>
  <c r="BQ89" i="1"/>
  <c r="BQ90" i="1" s="1"/>
  <c r="BQ63" i="1"/>
  <c r="BQ64" i="1" s="1"/>
  <c r="BQ67" i="1" s="1"/>
  <c r="BQ68" i="1" s="1"/>
  <c r="BQ71" i="1" s="1"/>
  <c r="BQ72" i="1" s="1"/>
  <c r="BQ25" i="1"/>
  <c r="BQ27" i="1" s="1"/>
  <c r="BQ2" i="21"/>
  <c r="BQ100" i="1"/>
  <c r="BQ101" i="1" s="1"/>
  <c r="BQ2" i="23"/>
  <c r="BQ12" i="21"/>
  <c r="BQ2" i="16"/>
  <c r="BQ154" i="1"/>
  <c r="BQ155" i="1" s="1"/>
  <c r="BQ13" i="21" s="1"/>
  <c r="BQ2" i="20"/>
  <c r="BQ33" i="1"/>
  <c r="BQ34" i="1" s="1"/>
  <c r="BQ81" i="1"/>
  <c r="BQ82" i="1" s="1"/>
  <c r="BQ92" i="1" s="1"/>
  <c r="BQ135" i="1"/>
  <c r="BQ137" i="1" s="1"/>
  <c r="BR22" i="1"/>
  <c r="BR23" i="1" s="1"/>
  <c r="BR99" i="1"/>
  <c r="BR26" i="1"/>
  <c r="BR62" i="1"/>
  <c r="BP4" i="20"/>
  <c r="BP4" i="21"/>
  <c r="BP4" i="16"/>
  <c r="BP4" i="19"/>
  <c r="BP4" i="1"/>
  <c r="BP4" i="23"/>
  <c r="BP119" i="1"/>
  <c r="BQ120" i="1" s="1"/>
  <c r="BP93" i="1"/>
  <c r="BT5" i="23"/>
  <c r="BT5" i="21"/>
  <c r="BT5" i="19"/>
  <c r="BT5" i="20"/>
  <c r="BT5" i="16"/>
  <c r="BT5" i="1"/>
  <c r="BM144" i="1"/>
  <c r="BM113" i="1"/>
  <c r="BM114" i="1" s="1"/>
  <c r="BM3" i="1" s="1"/>
  <c r="BN94" i="1"/>
  <c r="BO112" i="1"/>
  <c r="BO143" i="1"/>
  <c r="BO19" i="20"/>
  <c r="BO15" i="23" s="1"/>
  <c r="BL145" i="1"/>
  <c r="BL146" i="1" s="1"/>
  <c r="BP17" i="20"/>
  <c r="BP18" i="20" s="1"/>
  <c r="BP21" i="20" s="1"/>
  <c r="BP122" i="1"/>
  <c r="BP123" i="1" s="1"/>
  <c r="BS18" i="1"/>
  <c r="BS19" i="1" s="1"/>
  <c r="BS136" i="1"/>
  <c r="BL3" i="21"/>
  <c r="BL3" i="16"/>
  <c r="BL3" i="20"/>
  <c r="BL3" i="23"/>
  <c r="BL3" i="19"/>
  <c r="BP34" i="1"/>
  <c r="BP14" i="21"/>
  <c r="BR44" i="1" l="1"/>
  <c r="BR45" i="1" s="1"/>
  <c r="BR55" i="1" s="1"/>
  <c r="BR57" i="1" s="1"/>
  <c r="BR52" i="1"/>
  <c r="BR53" i="1" s="1"/>
  <c r="BR56" i="1" s="1"/>
  <c r="BQ104" i="1"/>
  <c r="BQ105" i="1" s="1"/>
  <c r="BN32" i="19"/>
  <c r="BN34" i="16"/>
  <c r="BN12" i="23" s="1"/>
  <c r="BO32" i="16"/>
  <c r="BO33" i="16" s="1"/>
  <c r="BO16" i="19"/>
  <c r="BO17" i="19" s="1"/>
  <c r="BO30" i="19" s="1"/>
  <c r="BO14" i="16"/>
  <c r="BO15" i="16" s="1"/>
  <c r="BO16" i="16" s="1"/>
  <c r="BO10" i="23" s="1"/>
  <c r="BO26" i="19"/>
  <c r="BO27" i="19" s="1"/>
  <c r="BO31" i="19" s="1"/>
  <c r="BO23" i="16"/>
  <c r="BN16" i="16"/>
  <c r="BN10" i="23" s="1"/>
  <c r="BP108" i="1"/>
  <c r="BP109" i="1" s="1"/>
  <c r="BQ111" i="1"/>
  <c r="BQ142" i="1"/>
  <c r="BP15" i="19"/>
  <c r="BP25" i="19"/>
  <c r="BP13" i="16"/>
  <c r="BP22" i="16"/>
  <c r="BP31" i="16"/>
  <c r="BP142" i="1"/>
  <c r="BP111" i="1"/>
  <c r="BT18" i="1"/>
  <c r="BT19" i="1" s="1"/>
  <c r="BT136" i="1"/>
  <c r="BM145" i="1"/>
  <c r="BM146" i="1" s="1"/>
  <c r="BS62" i="1"/>
  <c r="BS22" i="1"/>
  <c r="BS23" i="1" s="1"/>
  <c r="BS99" i="1"/>
  <c r="BS26" i="1"/>
  <c r="BP19" i="20"/>
  <c r="BP15" i="23" s="1"/>
  <c r="BO94" i="1"/>
  <c r="BN113" i="1"/>
  <c r="BN114" i="1" s="1"/>
  <c r="BN3" i="1" s="1"/>
  <c r="BN144" i="1"/>
  <c r="BQ122" i="1"/>
  <c r="BQ123" i="1" s="1"/>
  <c r="BR2" i="21"/>
  <c r="BR81" i="1"/>
  <c r="BR82" i="1" s="1"/>
  <c r="BR92" i="1" s="1"/>
  <c r="BR12" i="21"/>
  <c r="BR63" i="1"/>
  <c r="BR64" i="1" s="1"/>
  <c r="BR67" i="1" s="1"/>
  <c r="BR68" i="1" s="1"/>
  <c r="BR71" i="1" s="1"/>
  <c r="BR72" i="1" s="1"/>
  <c r="BR25" i="1"/>
  <c r="BR27" i="1" s="1"/>
  <c r="BR2" i="23"/>
  <c r="BR2" i="20"/>
  <c r="BR2" i="16"/>
  <c r="BR135" i="1"/>
  <c r="BR137" i="1" s="1"/>
  <c r="BR2" i="19"/>
  <c r="BR2" i="1"/>
  <c r="BR89" i="1"/>
  <c r="BR90" i="1" s="1"/>
  <c r="BR100" i="1"/>
  <c r="BR101" i="1" s="1"/>
  <c r="BR33" i="1"/>
  <c r="BR34" i="1" s="1"/>
  <c r="BR154" i="1"/>
  <c r="BR155" i="1" s="1"/>
  <c r="BR13" i="21" s="1"/>
  <c r="BQ119" i="1"/>
  <c r="BR120" i="1" s="1"/>
  <c r="BQ93" i="1"/>
  <c r="BP143" i="1"/>
  <c r="BP112" i="1"/>
  <c r="BM3" i="21"/>
  <c r="BM3" i="16"/>
  <c r="BM3" i="20"/>
  <c r="BM3" i="23"/>
  <c r="BM3" i="19"/>
  <c r="BU5" i="19"/>
  <c r="BU5" i="1"/>
  <c r="BU5" i="23"/>
  <c r="BU5" i="20"/>
  <c r="BU5" i="21"/>
  <c r="BU5" i="16"/>
  <c r="BQ4" i="21"/>
  <c r="BQ4" i="19"/>
  <c r="BQ4" i="20"/>
  <c r="BQ4" i="23"/>
  <c r="BQ4" i="1"/>
  <c r="BQ4" i="16"/>
  <c r="BQ14" i="21"/>
  <c r="BQ17" i="20"/>
  <c r="BQ18" i="20" s="1"/>
  <c r="BQ21" i="20" s="1"/>
  <c r="BS52" i="1" l="1"/>
  <c r="BS53" i="1" s="1"/>
  <c r="BS56" i="1" s="1"/>
  <c r="BS44" i="1"/>
  <c r="BS45" i="1" s="1"/>
  <c r="BS55" i="1" s="1"/>
  <c r="BS57" i="1" s="1"/>
  <c r="BR104" i="1"/>
  <c r="BR105" i="1" s="1"/>
  <c r="BN9" i="23"/>
  <c r="BO34" i="16"/>
  <c r="BO12" i="23" s="1"/>
  <c r="BO32" i="19"/>
  <c r="BP26" i="19"/>
  <c r="BP27" i="19" s="1"/>
  <c r="BP31" i="19" s="1"/>
  <c r="BP32" i="16"/>
  <c r="BP33" i="16" s="1"/>
  <c r="BP16" i="19"/>
  <c r="BP17" i="19" s="1"/>
  <c r="BP30" i="19" s="1"/>
  <c r="BP23" i="16"/>
  <c r="BP14" i="16"/>
  <c r="BP15" i="16" s="1"/>
  <c r="BP16" i="16" s="1"/>
  <c r="BQ108" i="1"/>
  <c r="BQ109" i="1" s="1"/>
  <c r="BR142" i="1"/>
  <c r="BR111" i="1"/>
  <c r="BR119" i="1"/>
  <c r="BS120" i="1" s="1"/>
  <c r="BR93" i="1"/>
  <c r="BN3" i="23"/>
  <c r="BN3" i="21"/>
  <c r="BN3" i="19"/>
  <c r="BN3" i="16"/>
  <c r="BN3" i="20"/>
  <c r="BN145" i="1"/>
  <c r="BN146" i="1" s="1"/>
  <c r="BQ19" i="20"/>
  <c r="BQ15" i="23" s="1"/>
  <c r="BV5" i="16"/>
  <c r="BV5" i="20"/>
  <c r="BV5" i="21"/>
  <c r="BV5" i="1"/>
  <c r="BV5" i="23"/>
  <c r="BV5" i="19"/>
  <c r="BU18" i="1"/>
  <c r="BU19" i="1" s="1"/>
  <c r="BU136" i="1"/>
  <c r="BR122" i="1"/>
  <c r="BR123" i="1" s="1"/>
  <c r="BR17" i="20"/>
  <c r="BR18" i="20" s="1"/>
  <c r="BR21" i="20" s="1"/>
  <c r="BO113" i="1"/>
  <c r="BO114" i="1" s="1"/>
  <c r="BO3" i="1" s="1"/>
  <c r="BO144" i="1"/>
  <c r="BP94" i="1"/>
  <c r="BR14" i="21"/>
  <c r="BS89" i="1"/>
  <c r="BS90" i="1" s="1"/>
  <c r="BS100" i="1"/>
  <c r="BS101" i="1" s="1"/>
  <c r="BS2" i="20"/>
  <c r="BS2" i="19"/>
  <c r="BS2" i="23"/>
  <c r="BS63" i="1"/>
  <c r="BS64" i="1" s="1"/>
  <c r="BS67" i="1" s="1"/>
  <c r="BS68" i="1" s="1"/>
  <c r="BS71" i="1" s="1"/>
  <c r="BS72" i="1" s="1"/>
  <c r="BS2" i="21"/>
  <c r="BS33" i="1"/>
  <c r="BS34" i="1" s="1"/>
  <c r="BS25" i="1"/>
  <c r="BS27" i="1" s="1"/>
  <c r="BS135" i="1"/>
  <c r="BS137" i="1" s="1"/>
  <c r="BS154" i="1"/>
  <c r="BS155" i="1" s="1"/>
  <c r="BS13" i="21" s="1"/>
  <c r="BS12" i="21"/>
  <c r="BS2" i="1"/>
  <c r="BS2" i="16"/>
  <c r="BS81" i="1"/>
  <c r="BS82" i="1" s="1"/>
  <c r="BS92" i="1" s="1"/>
  <c r="BT99" i="1"/>
  <c r="BT22" i="1"/>
  <c r="BT23" i="1" s="1"/>
  <c r="BT26" i="1"/>
  <c r="BT62" i="1"/>
  <c r="BQ25" i="19"/>
  <c r="BQ15" i="19"/>
  <c r="BQ13" i="16"/>
  <c r="BQ31" i="16"/>
  <c r="BQ22" i="16"/>
  <c r="BR4" i="20"/>
  <c r="BR4" i="1"/>
  <c r="BR4" i="21"/>
  <c r="BR4" i="23"/>
  <c r="BR4" i="16"/>
  <c r="BR4" i="19"/>
  <c r="BQ143" i="1"/>
  <c r="BQ112" i="1"/>
  <c r="BT52" i="1" l="1"/>
  <c r="BT53" i="1" s="1"/>
  <c r="BT56" i="1" s="1"/>
  <c r="BT44" i="1"/>
  <c r="BT45" i="1" s="1"/>
  <c r="BT55" i="1" s="1"/>
  <c r="BT57" i="1" s="1"/>
  <c r="BS104" i="1"/>
  <c r="BS105" i="1" s="1"/>
  <c r="BP34" i="16"/>
  <c r="BP12" i="23" s="1"/>
  <c r="BO9" i="23"/>
  <c r="BP32" i="19"/>
  <c r="BP9" i="23" s="1"/>
  <c r="BQ14" i="16"/>
  <c r="BQ15" i="16" s="1"/>
  <c r="BQ26" i="19"/>
  <c r="BQ27" i="19" s="1"/>
  <c r="BQ31" i="19" s="1"/>
  <c r="BQ32" i="16"/>
  <c r="BQ33" i="16" s="1"/>
  <c r="BQ23" i="16"/>
  <c r="BQ16" i="19"/>
  <c r="BQ17" i="19" s="1"/>
  <c r="BQ30" i="19" s="1"/>
  <c r="BR108" i="1"/>
  <c r="BR109" i="1" s="1"/>
  <c r="BS14" i="21"/>
  <c r="BS22" i="16" s="1"/>
  <c r="BS111" i="1"/>
  <c r="BS142" i="1"/>
  <c r="BS4" i="23"/>
  <c r="BS4" i="19"/>
  <c r="BS4" i="21"/>
  <c r="BS4" i="20"/>
  <c r="BS4" i="16"/>
  <c r="BS4" i="1"/>
  <c r="BO3" i="23"/>
  <c r="BO3" i="19"/>
  <c r="BO3" i="16"/>
  <c r="BO3" i="20"/>
  <c r="BO3" i="21"/>
  <c r="BW5" i="1"/>
  <c r="BW5" i="16"/>
  <c r="BW5" i="20"/>
  <c r="BW5" i="19"/>
  <c r="BW5" i="23"/>
  <c r="BW5" i="21"/>
  <c r="BO145" i="1"/>
  <c r="BO146" i="1" s="1"/>
  <c r="BS122" i="1"/>
  <c r="BS123" i="1" s="1"/>
  <c r="BP10" i="23"/>
  <c r="BS93" i="1"/>
  <c r="BS119" i="1"/>
  <c r="BT120" i="1" s="1"/>
  <c r="BR15" i="19"/>
  <c r="BR25" i="19"/>
  <c r="BR13" i="16"/>
  <c r="BR22" i="16"/>
  <c r="BR31" i="16"/>
  <c r="BP144" i="1"/>
  <c r="BQ94" i="1"/>
  <c r="BP113" i="1"/>
  <c r="BP114" i="1" s="1"/>
  <c r="BP3" i="1" s="1"/>
  <c r="BV136" i="1"/>
  <c r="BV18" i="1"/>
  <c r="BV19" i="1" s="1"/>
  <c r="BR112" i="1"/>
  <c r="BR143" i="1"/>
  <c r="BS17" i="20"/>
  <c r="BS18" i="20" s="1"/>
  <c r="BS21" i="20" s="1"/>
  <c r="BU99" i="1"/>
  <c r="BU22" i="1"/>
  <c r="BU23" i="1" s="1"/>
  <c r="BU62" i="1"/>
  <c r="BU26" i="1"/>
  <c r="BT2" i="19"/>
  <c r="BT2" i="1"/>
  <c r="BT63" i="1"/>
  <c r="BT64" i="1" s="1"/>
  <c r="BT67" i="1" s="1"/>
  <c r="BT68" i="1" s="1"/>
  <c r="BT71" i="1" s="1"/>
  <c r="BT72" i="1" s="1"/>
  <c r="BT2" i="21"/>
  <c r="BT33" i="1"/>
  <c r="BT135" i="1"/>
  <c r="BT137" i="1" s="1"/>
  <c r="BT2" i="16"/>
  <c r="BT89" i="1"/>
  <c r="BT90" i="1" s="1"/>
  <c r="BT2" i="23"/>
  <c r="BT25" i="1"/>
  <c r="BT27" i="1" s="1"/>
  <c r="BT2" i="20"/>
  <c r="BT154" i="1"/>
  <c r="BT155" i="1" s="1"/>
  <c r="BT13" i="21" s="1"/>
  <c r="BT81" i="1"/>
  <c r="BT82" i="1" s="1"/>
  <c r="BT92" i="1" s="1"/>
  <c r="BT100" i="1"/>
  <c r="BT101" i="1" s="1"/>
  <c r="BT12" i="21"/>
  <c r="BR19" i="20"/>
  <c r="BR15" i="23" s="1"/>
  <c r="BU52" i="1" l="1"/>
  <c r="BU53" i="1" s="1"/>
  <c r="BU56" i="1" s="1"/>
  <c r="BU44" i="1"/>
  <c r="BU45" i="1" s="1"/>
  <c r="BU55" i="1" s="1"/>
  <c r="BU57" i="1" s="1"/>
  <c r="BT104" i="1"/>
  <c r="BT105" i="1" s="1"/>
  <c r="BQ34" i="16"/>
  <c r="BQ12" i="23" s="1"/>
  <c r="BQ32" i="19"/>
  <c r="BQ9" i="23" s="1"/>
  <c r="BR23" i="16"/>
  <c r="BR32" i="16"/>
  <c r="BR33" i="16" s="1"/>
  <c r="BR26" i="19"/>
  <c r="BR27" i="19" s="1"/>
  <c r="BR31" i="19" s="1"/>
  <c r="BR14" i="16"/>
  <c r="BR15" i="16" s="1"/>
  <c r="BR16" i="16" s="1"/>
  <c r="BR16" i="19"/>
  <c r="BR17" i="19" s="1"/>
  <c r="BR30" i="19" s="1"/>
  <c r="BS108" i="1"/>
  <c r="BS109" i="1" s="1"/>
  <c r="BT143" i="1"/>
  <c r="BS13" i="16"/>
  <c r="BS15" i="19"/>
  <c r="BS31" i="16"/>
  <c r="BS25" i="19"/>
  <c r="BQ16" i="16"/>
  <c r="BQ10" i="23" s="1"/>
  <c r="BT14" i="21"/>
  <c r="BT13" i="16" s="1"/>
  <c r="BT17" i="20"/>
  <c r="BT18" i="20" s="1"/>
  <c r="BT21" i="20" s="1"/>
  <c r="BU100" i="1"/>
  <c r="BU101" i="1" s="1"/>
  <c r="BU63" i="1"/>
  <c r="BU64" i="1" s="1"/>
  <c r="BU67" i="1" s="1"/>
  <c r="BU68" i="1" s="1"/>
  <c r="BU71" i="1" s="1"/>
  <c r="BU72" i="1" s="1"/>
  <c r="BU2" i="20"/>
  <c r="BU2" i="16"/>
  <c r="BU25" i="1"/>
  <c r="BU27" i="1" s="1"/>
  <c r="BU33" i="1"/>
  <c r="BU34" i="1" s="1"/>
  <c r="BU2" i="1"/>
  <c r="BU135" i="1"/>
  <c r="BU137" i="1" s="1"/>
  <c r="BU89" i="1"/>
  <c r="BU90" i="1" s="1"/>
  <c r="BU2" i="21"/>
  <c r="BU2" i="19"/>
  <c r="BU2" i="23"/>
  <c r="BU12" i="21"/>
  <c r="BU154" i="1"/>
  <c r="BU155" i="1" s="1"/>
  <c r="BU13" i="21" s="1"/>
  <c r="BU81" i="1"/>
  <c r="BU82" i="1" s="1"/>
  <c r="BU92" i="1" s="1"/>
  <c r="BS19" i="20"/>
  <c r="BS15" i="23" s="1"/>
  <c r="BP3" i="19"/>
  <c r="BP3" i="21"/>
  <c r="BP3" i="20"/>
  <c r="BP3" i="16"/>
  <c r="BP3" i="23"/>
  <c r="BT34" i="1"/>
  <c r="BV99" i="1"/>
  <c r="BV22" i="1"/>
  <c r="BV23" i="1" s="1"/>
  <c r="BV26" i="1"/>
  <c r="BV62" i="1"/>
  <c r="BS143" i="1"/>
  <c r="BS112" i="1"/>
  <c r="BP145" i="1"/>
  <c r="BP146" i="1" s="1"/>
  <c r="BT93" i="1"/>
  <c r="BT119" i="1"/>
  <c r="BU120" i="1" s="1"/>
  <c r="BQ144" i="1"/>
  <c r="BQ113" i="1"/>
  <c r="BQ114" i="1" s="1"/>
  <c r="BQ3" i="1" s="1"/>
  <c r="BR94" i="1"/>
  <c r="BT122" i="1"/>
  <c r="BT123" i="1" s="1"/>
  <c r="BX5" i="1"/>
  <c r="BX5" i="23"/>
  <c r="BX5" i="16"/>
  <c r="BX5" i="21"/>
  <c r="BX5" i="19"/>
  <c r="BX5" i="20"/>
  <c r="BT4" i="19"/>
  <c r="BT4" i="20"/>
  <c r="BT4" i="16"/>
  <c r="BT4" i="23"/>
  <c r="BT4" i="1"/>
  <c r="BT4" i="21"/>
  <c r="BW18" i="1"/>
  <c r="BW19" i="1" s="1"/>
  <c r="BW136" i="1"/>
  <c r="BV44" i="1" l="1"/>
  <c r="BV45" i="1" s="1"/>
  <c r="BV55" i="1" s="1"/>
  <c r="BV57" i="1" s="1"/>
  <c r="BV52" i="1"/>
  <c r="BV53" i="1" s="1"/>
  <c r="BV56" i="1" s="1"/>
  <c r="BU104" i="1"/>
  <c r="BU105" i="1" s="1"/>
  <c r="BR34" i="16"/>
  <c r="BR12" i="23" s="1"/>
  <c r="BR32" i="19"/>
  <c r="BS16" i="19"/>
  <c r="BS17" i="19" s="1"/>
  <c r="BS30" i="19" s="1"/>
  <c r="BS14" i="16"/>
  <c r="BS15" i="16" s="1"/>
  <c r="BS16" i="16" s="1"/>
  <c r="BS10" i="23" s="1"/>
  <c r="BS26" i="19"/>
  <c r="BS27" i="19" s="1"/>
  <c r="BS31" i="19" s="1"/>
  <c r="BS32" i="16"/>
  <c r="BS33" i="16" s="1"/>
  <c r="BS23" i="16"/>
  <c r="BT108" i="1"/>
  <c r="BT109" i="1" s="1"/>
  <c r="BT112" i="1"/>
  <c r="BT25" i="19"/>
  <c r="BT22" i="16"/>
  <c r="BT31" i="16"/>
  <c r="BT15" i="19"/>
  <c r="BU122" i="1"/>
  <c r="BU123" i="1" s="1"/>
  <c r="BU93" i="1"/>
  <c r="BU119" i="1"/>
  <c r="BV120" i="1" s="1"/>
  <c r="BU17" i="20"/>
  <c r="BU18" i="20" s="1"/>
  <c r="BU21" i="20" s="1"/>
  <c r="BW22" i="1"/>
  <c r="BW23" i="1" s="1"/>
  <c r="BW62" i="1"/>
  <c r="BW99" i="1"/>
  <c r="BW26" i="1"/>
  <c r="BX136" i="1"/>
  <c r="BX18" i="1"/>
  <c r="BX19" i="1" s="1"/>
  <c r="BT142" i="1"/>
  <c r="BT111" i="1"/>
  <c r="BU4" i="19"/>
  <c r="BU4" i="23"/>
  <c r="BU4" i="1"/>
  <c r="BU4" i="20"/>
  <c r="BU4" i="16"/>
  <c r="BU4" i="21"/>
  <c r="BT19" i="20"/>
  <c r="BT15" i="23" s="1"/>
  <c r="BQ145" i="1"/>
  <c r="BQ146" i="1" s="1"/>
  <c r="BR144" i="1"/>
  <c r="BS94" i="1"/>
  <c r="BR113" i="1"/>
  <c r="BR114" i="1" s="1"/>
  <c r="BR3" i="1" s="1"/>
  <c r="BV2" i="19"/>
  <c r="BV2" i="1"/>
  <c r="BV25" i="1"/>
  <c r="BV27" i="1" s="1"/>
  <c r="BV100" i="1"/>
  <c r="BV101" i="1" s="1"/>
  <c r="BV135" i="1"/>
  <c r="BV137" i="1" s="1"/>
  <c r="BV33" i="1"/>
  <c r="BV34" i="1" s="1"/>
  <c r="BV2" i="16"/>
  <c r="BV154" i="1"/>
  <c r="BV155" i="1" s="1"/>
  <c r="BV13" i="21" s="1"/>
  <c r="BV63" i="1"/>
  <c r="BV64" i="1" s="1"/>
  <c r="BV67" i="1" s="1"/>
  <c r="BV68" i="1" s="1"/>
  <c r="BV71" i="1" s="1"/>
  <c r="BV72" i="1" s="1"/>
  <c r="BV81" i="1"/>
  <c r="BV82" i="1" s="1"/>
  <c r="BV92" i="1" s="1"/>
  <c r="BV2" i="20"/>
  <c r="BV89" i="1"/>
  <c r="BV90" i="1" s="1"/>
  <c r="BV2" i="21"/>
  <c r="BV2" i="23"/>
  <c r="BV12" i="21"/>
  <c r="BU142" i="1"/>
  <c r="BU111" i="1"/>
  <c r="BY5" i="21"/>
  <c r="BY5" i="1"/>
  <c r="BY5" i="19"/>
  <c r="BY5" i="16"/>
  <c r="BY5" i="23"/>
  <c r="BY5" i="20"/>
  <c r="BQ3" i="21"/>
  <c r="BQ3" i="20"/>
  <c r="BQ3" i="19"/>
  <c r="BQ3" i="16"/>
  <c r="BQ3" i="23"/>
  <c r="BR10" i="23"/>
  <c r="BU14" i="21"/>
  <c r="BW44" i="1" l="1"/>
  <c r="BW45" i="1" s="1"/>
  <c r="BW55" i="1" s="1"/>
  <c r="BW57" i="1" s="1"/>
  <c r="BW52" i="1"/>
  <c r="BW53" i="1" s="1"/>
  <c r="BW56" i="1" s="1"/>
  <c r="BV104" i="1"/>
  <c r="BV105" i="1" s="1"/>
  <c r="BR9" i="23"/>
  <c r="BS34" i="16"/>
  <c r="BS12" i="23" s="1"/>
  <c r="BS32" i="19"/>
  <c r="BS9" i="23" s="1"/>
  <c r="BT16" i="19"/>
  <c r="BT17" i="19" s="1"/>
  <c r="BT30" i="19" s="1"/>
  <c r="BT23" i="16"/>
  <c r="BT32" i="16"/>
  <c r="BT33" i="16" s="1"/>
  <c r="BT26" i="19"/>
  <c r="BT27" i="19" s="1"/>
  <c r="BT31" i="19" s="1"/>
  <c r="BT14" i="16"/>
  <c r="BT15" i="16" s="1"/>
  <c r="BT16" i="16" s="1"/>
  <c r="BT10" i="23" s="1"/>
  <c r="BU108" i="1"/>
  <c r="BU109" i="1" s="1"/>
  <c r="BV112" i="1"/>
  <c r="BV111" i="1"/>
  <c r="BV142" i="1"/>
  <c r="BU25" i="19"/>
  <c r="BU15" i="19"/>
  <c r="BU22" i="16"/>
  <c r="BU31" i="16"/>
  <c r="BU13" i="16"/>
  <c r="BY136" i="1"/>
  <c r="BY18" i="1"/>
  <c r="BY19" i="1" s="1"/>
  <c r="BR145" i="1"/>
  <c r="BR146" i="1" s="1"/>
  <c r="BU112" i="1"/>
  <c r="BU143" i="1"/>
  <c r="BZ5" i="23"/>
  <c r="BZ5" i="19"/>
  <c r="BZ5" i="1"/>
  <c r="BZ5" i="16"/>
  <c r="BZ5" i="20"/>
  <c r="BZ5" i="21"/>
  <c r="BV14" i="21"/>
  <c r="BV93" i="1"/>
  <c r="BV119" i="1"/>
  <c r="BW120" i="1" s="1"/>
  <c r="BV4" i="16"/>
  <c r="BV4" i="19"/>
  <c r="BV4" i="21"/>
  <c r="BV4" i="20"/>
  <c r="BV4" i="1"/>
  <c r="BV4" i="23"/>
  <c r="BS113" i="1"/>
  <c r="BS114" i="1" s="1"/>
  <c r="BS3" i="1" s="1"/>
  <c r="BS144" i="1"/>
  <c r="BT94" i="1"/>
  <c r="BW2" i="16"/>
  <c r="BW63" i="1"/>
  <c r="BW64" i="1" s="1"/>
  <c r="BW67" i="1" s="1"/>
  <c r="BW68" i="1" s="1"/>
  <c r="BW71" i="1" s="1"/>
  <c r="BW72" i="1" s="1"/>
  <c r="BW154" i="1"/>
  <c r="BW155" i="1" s="1"/>
  <c r="BW13" i="21" s="1"/>
  <c r="BW81" i="1"/>
  <c r="BW82" i="1" s="1"/>
  <c r="BW92" i="1" s="1"/>
  <c r="BW33" i="1"/>
  <c r="BW34" i="1" s="1"/>
  <c r="BW2" i="1"/>
  <c r="BW2" i="19"/>
  <c r="BW135" i="1"/>
  <c r="BW137" i="1" s="1"/>
  <c r="BW89" i="1"/>
  <c r="BW90" i="1" s="1"/>
  <c r="BW2" i="21"/>
  <c r="BW2" i="23"/>
  <c r="BW25" i="1"/>
  <c r="BW27" i="1" s="1"/>
  <c r="BW2" i="20"/>
  <c r="BW100" i="1"/>
  <c r="BW101" i="1" s="1"/>
  <c r="BW12" i="21"/>
  <c r="BV17" i="20"/>
  <c r="BV18" i="20" s="1"/>
  <c r="BV21" i="20" s="1"/>
  <c r="BX99" i="1"/>
  <c r="BX26" i="1"/>
  <c r="BX62" i="1"/>
  <c r="BX22" i="1"/>
  <c r="BX23" i="1" s="1"/>
  <c r="BV122" i="1"/>
  <c r="BV123" i="1" s="1"/>
  <c r="BR3" i="23"/>
  <c r="BR3" i="21"/>
  <c r="BR3" i="19"/>
  <c r="BR3" i="20"/>
  <c r="BR3" i="16"/>
  <c r="BU19" i="20"/>
  <c r="BU15" i="23" s="1"/>
  <c r="BX52" i="1" l="1"/>
  <c r="BX53" i="1" s="1"/>
  <c r="BX56" i="1" s="1"/>
  <c r="BX44" i="1"/>
  <c r="BX45" i="1" s="1"/>
  <c r="BX55" i="1" s="1"/>
  <c r="BX57" i="1" s="1"/>
  <c r="BW104" i="1"/>
  <c r="BW105" i="1" s="1"/>
  <c r="BT34" i="16"/>
  <c r="BT12" i="23" s="1"/>
  <c r="BT32" i="19"/>
  <c r="BU26" i="19"/>
  <c r="BU27" i="19" s="1"/>
  <c r="BU31" i="19" s="1"/>
  <c r="BU23" i="16"/>
  <c r="BU14" i="16"/>
  <c r="BU15" i="16" s="1"/>
  <c r="BU16" i="16" s="1"/>
  <c r="BU10" i="23" s="1"/>
  <c r="BU16" i="19"/>
  <c r="BU17" i="19" s="1"/>
  <c r="BU30" i="19" s="1"/>
  <c r="BU32" i="16"/>
  <c r="BU33" i="16" s="1"/>
  <c r="BV108" i="1"/>
  <c r="BV109" i="1" s="1"/>
  <c r="BW14" i="21"/>
  <c r="BW13" i="16" s="1"/>
  <c r="BV143" i="1"/>
  <c r="BS3" i="19"/>
  <c r="BS3" i="21"/>
  <c r="BS3" i="16"/>
  <c r="BS3" i="23"/>
  <c r="BS3" i="20"/>
  <c r="BW122" i="1"/>
  <c r="BW123" i="1" s="1"/>
  <c r="BZ136" i="1"/>
  <c r="BZ18" i="1"/>
  <c r="BZ19" i="1" s="1"/>
  <c r="BY26" i="1"/>
  <c r="BY22" i="1"/>
  <c r="BY23" i="1" s="1"/>
  <c r="BY99" i="1"/>
  <c r="BY62" i="1"/>
  <c r="BV19" i="20"/>
  <c r="BV15" i="23" s="1"/>
  <c r="BW17" i="20"/>
  <c r="BW18" i="20" s="1"/>
  <c r="BW21" i="20" s="1"/>
  <c r="BW142" i="1"/>
  <c r="BW111" i="1"/>
  <c r="BW93" i="1"/>
  <c r="BW119" i="1"/>
  <c r="BX120" i="1" s="1"/>
  <c r="BT144" i="1"/>
  <c r="BT113" i="1"/>
  <c r="BT114" i="1" s="1"/>
  <c r="BT3" i="1" s="1"/>
  <c r="BU94" i="1"/>
  <c r="BV15" i="19"/>
  <c r="BV25" i="19"/>
  <c r="BV13" i="16"/>
  <c r="BV31" i="16"/>
  <c r="BV22" i="16"/>
  <c r="BS145" i="1"/>
  <c r="BS146" i="1" s="1"/>
  <c r="BX25" i="1"/>
  <c r="BX27" i="1" s="1"/>
  <c r="BX12" i="21"/>
  <c r="BX100" i="1"/>
  <c r="BX101" i="1" s="1"/>
  <c r="BX81" i="1"/>
  <c r="BX82" i="1" s="1"/>
  <c r="BX92" i="1" s="1"/>
  <c r="BX2" i="16"/>
  <c r="BX33" i="1"/>
  <c r="BX2" i="20"/>
  <c r="BX2" i="21"/>
  <c r="BX2" i="23"/>
  <c r="BX2" i="19"/>
  <c r="BX154" i="1"/>
  <c r="BX155" i="1" s="1"/>
  <c r="BX13" i="21" s="1"/>
  <c r="BX63" i="1"/>
  <c r="BX64" i="1" s="1"/>
  <c r="BX67" i="1" s="1"/>
  <c r="BX68" i="1" s="1"/>
  <c r="BX71" i="1" s="1"/>
  <c r="BX72" i="1" s="1"/>
  <c r="BX135" i="1"/>
  <c r="BX137" i="1" s="1"/>
  <c r="BX2" i="1"/>
  <c r="BX89" i="1"/>
  <c r="BX90" i="1" s="1"/>
  <c r="BW4" i="16"/>
  <c r="BW4" i="23"/>
  <c r="BW4" i="19"/>
  <c r="BW4" i="21"/>
  <c r="BW4" i="20"/>
  <c r="BW4" i="1"/>
  <c r="BY52" i="1" l="1"/>
  <c r="BY53" i="1" s="1"/>
  <c r="BY56" i="1" s="1"/>
  <c r="BY44" i="1"/>
  <c r="BY45" i="1" s="1"/>
  <c r="BY55" i="1" s="1"/>
  <c r="BY57" i="1" s="1"/>
  <c r="BT9" i="23"/>
  <c r="BX104" i="1"/>
  <c r="BX105" i="1" s="1"/>
  <c r="BW25" i="19"/>
  <c r="BU32" i="19"/>
  <c r="BU34" i="16"/>
  <c r="BU12" i="23" s="1"/>
  <c r="BV26" i="19"/>
  <c r="BV27" i="19" s="1"/>
  <c r="BV31" i="19" s="1"/>
  <c r="BV23" i="16"/>
  <c r="BV14" i="16"/>
  <c r="BV15" i="16" s="1"/>
  <c r="BV16" i="19"/>
  <c r="BV17" i="19" s="1"/>
  <c r="BV30" i="19" s="1"/>
  <c r="BV32" i="16"/>
  <c r="BV33" i="16" s="1"/>
  <c r="BW108" i="1"/>
  <c r="BW109" i="1" s="1"/>
  <c r="BW31" i="16"/>
  <c r="BW22" i="16"/>
  <c r="BW15" i="19"/>
  <c r="BW143" i="1"/>
  <c r="BW112" i="1"/>
  <c r="BX122" i="1"/>
  <c r="BX123" i="1" s="1"/>
  <c r="BX93" i="1"/>
  <c r="BX119" i="1"/>
  <c r="BY120" i="1" s="1"/>
  <c r="BX17" i="20"/>
  <c r="BX18" i="20" s="1"/>
  <c r="BX21" i="20" s="1"/>
  <c r="BY2" i="21"/>
  <c r="BY2" i="19"/>
  <c r="BY12" i="21"/>
  <c r="BY33" i="1"/>
  <c r="BY154" i="1"/>
  <c r="BY155" i="1" s="1"/>
  <c r="BY13" i="21" s="1"/>
  <c r="BY2" i="1"/>
  <c r="BY63" i="1"/>
  <c r="BY64" i="1" s="1"/>
  <c r="BY67" i="1" s="1"/>
  <c r="BY68" i="1" s="1"/>
  <c r="BY71" i="1" s="1"/>
  <c r="BY72" i="1" s="1"/>
  <c r="BY2" i="20"/>
  <c r="BY89" i="1"/>
  <c r="BY90" i="1" s="1"/>
  <c r="BY100" i="1"/>
  <c r="BY101" i="1" s="1"/>
  <c r="BY2" i="16"/>
  <c r="BY81" i="1"/>
  <c r="BY82" i="1" s="1"/>
  <c r="BY92" i="1" s="1"/>
  <c r="BY25" i="1"/>
  <c r="BY27" i="1" s="1"/>
  <c r="BY135" i="1"/>
  <c r="BY137" i="1" s="1"/>
  <c r="BY2" i="23"/>
  <c r="BX4" i="21"/>
  <c r="BX4" i="23"/>
  <c r="BX4" i="19"/>
  <c r="BX4" i="20"/>
  <c r="BX4" i="16"/>
  <c r="BX4" i="1"/>
  <c r="BT3" i="19"/>
  <c r="BT3" i="20"/>
  <c r="BT3" i="23"/>
  <c r="BT3" i="21"/>
  <c r="BT3" i="16"/>
  <c r="BX34" i="1"/>
  <c r="BX14" i="21"/>
  <c r="BT145" i="1"/>
  <c r="BT146" i="1" s="1"/>
  <c r="BU144" i="1"/>
  <c r="BU113" i="1"/>
  <c r="BU114" i="1" s="1"/>
  <c r="BU3" i="1" s="1"/>
  <c r="BV94" i="1"/>
  <c r="BW19" i="20"/>
  <c r="BW15" i="23" s="1"/>
  <c r="BZ99" i="1"/>
  <c r="BZ26" i="1"/>
  <c r="BZ22" i="1"/>
  <c r="BZ23" i="1" s="1"/>
  <c r="BZ62" i="1"/>
  <c r="BZ44" i="1" l="1"/>
  <c r="BZ45" i="1" s="1"/>
  <c r="BZ52" i="1"/>
  <c r="BZ53" i="1" s="1"/>
  <c r="BV32" i="19"/>
  <c r="BY104" i="1"/>
  <c r="BY105" i="1" s="1"/>
  <c r="BU9" i="23"/>
  <c r="BV34" i="16"/>
  <c r="BV12" i="23" s="1"/>
  <c r="BW16" i="19"/>
  <c r="BW17" i="19" s="1"/>
  <c r="BW30" i="19" s="1"/>
  <c r="BW14" i="16"/>
  <c r="BW15" i="16" s="1"/>
  <c r="BW26" i="19"/>
  <c r="BW27" i="19" s="1"/>
  <c r="BW31" i="19" s="1"/>
  <c r="BW23" i="16"/>
  <c r="BW32" i="16"/>
  <c r="BW33" i="16" s="1"/>
  <c r="BW34" i="16" s="1"/>
  <c r="BW12" i="23" s="1"/>
  <c r="BX108" i="1"/>
  <c r="BX109" i="1" s="1"/>
  <c r="BV16" i="16"/>
  <c r="BV10" i="23" s="1"/>
  <c r="BY143" i="1"/>
  <c r="BV9" i="23"/>
  <c r="BU3" i="21"/>
  <c r="BU3" i="19"/>
  <c r="BU3" i="20"/>
  <c r="BU3" i="16"/>
  <c r="BU3" i="23"/>
  <c r="BX15" i="19"/>
  <c r="BX25" i="19"/>
  <c r="BX13" i="16"/>
  <c r="BX22" i="16"/>
  <c r="BX31" i="16"/>
  <c r="BY17" i="20"/>
  <c r="BY18" i="20" s="1"/>
  <c r="BY21" i="20" s="1"/>
  <c r="BX19" i="20"/>
  <c r="BX15" i="23" s="1"/>
  <c r="BU145" i="1"/>
  <c r="BU146" i="1" s="1"/>
  <c r="BY4" i="19"/>
  <c r="BY4" i="20"/>
  <c r="BY4" i="16"/>
  <c r="BY4" i="21"/>
  <c r="BY4" i="1"/>
  <c r="BY4" i="23"/>
  <c r="BY14" i="21"/>
  <c r="H136" i="1"/>
  <c r="H18" i="1"/>
  <c r="BX142" i="1"/>
  <c r="BX111" i="1"/>
  <c r="BY119" i="1"/>
  <c r="BZ120" i="1" s="1"/>
  <c r="BY93" i="1"/>
  <c r="BY34" i="1"/>
  <c r="BZ2" i="19"/>
  <c r="BZ154" i="1"/>
  <c r="BZ155" i="1" s="1"/>
  <c r="BZ13" i="21" s="1"/>
  <c r="BZ135" i="1"/>
  <c r="BZ137" i="1" s="1"/>
  <c r="BZ2" i="16"/>
  <c r="BZ33" i="1"/>
  <c r="BZ34" i="1" s="1"/>
  <c r="BZ2" i="23"/>
  <c r="BZ25" i="1"/>
  <c r="BZ27" i="1" s="1"/>
  <c r="BZ100" i="1"/>
  <c r="BZ101" i="1" s="1"/>
  <c r="BZ2" i="20"/>
  <c r="BZ2" i="21"/>
  <c r="BZ89" i="1"/>
  <c r="BZ90" i="1" s="1"/>
  <c r="BZ12" i="21"/>
  <c r="BZ63" i="1"/>
  <c r="BZ64" i="1" s="1"/>
  <c r="BZ67" i="1" s="1"/>
  <c r="BZ68" i="1" s="1"/>
  <c r="BZ71" i="1" s="1"/>
  <c r="BZ72" i="1" s="1"/>
  <c r="BZ2" i="1"/>
  <c r="BZ81" i="1"/>
  <c r="BZ82" i="1" s="1"/>
  <c r="BZ92" i="1" s="1"/>
  <c r="BW94" i="1"/>
  <c r="BV113" i="1"/>
  <c r="BV114" i="1" s="1"/>
  <c r="BV3" i="1" s="1"/>
  <c r="BV144" i="1"/>
  <c r="BX143" i="1"/>
  <c r="BX112" i="1"/>
  <c r="BY122" i="1"/>
  <c r="BY123" i="1" s="1"/>
  <c r="BZ56" i="1" l="1"/>
  <c r="H53" i="1"/>
  <c r="H56" i="1" s="1"/>
  <c r="BZ55" i="1"/>
  <c r="BZ57" i="1" s="1"/>
  <c r="H45" i="1"/>
  <c r="H55" i="1" s="1"/>
  <c r="BZ104" i="1"/>
  <c r="BZ105" i="1" s="1"/>
  <c r="BW16" i="16"/>
  <c r="BW10" i="23" s="1"/>
  <c r="BW32" i="19"/>
  <c r="BX26" i="19"/>
  <c r="BX27" i="19" s="1"/>
  <c r="BX31" i="19" s="1"/>
  <c r="BX32" i="16"/>
  <c r="BX33" i="16" s="1"/>
  <c r="BX34" i="16" s="1"/>
  <c r="BX12" i="23" s="1"/>
  <c r="BX16" i="19"/>
  <c r="BX17" i="19" s="1"/>
  <c r="BX30" i="19" s="1"/>
  <c r="BX23" i="16"/>
  <c r="BX14" i="16"/>
  <c r="BX15" i="16" s="1"/>
  <c r="BY108" i="1"/>
  <c r="BY109" i="1" s="1"/>
  <c r="BY112" i="1"/>
  <c r="BZ142" i="1"/>
  <c r="BZ111" i="1"/>
  <c r="BY25" i="19"/>
  <c r="BY15" i="19"/>
  <c r="BY13" i="16"/>
  <c r="BY31" i="16"/>
  <c r="BY22" i="16"/>
  <c r="H27" i="1"/>
  <c r="BZ14" i="21"/>
  <c r="BZ4" i="23"/>
  <c r="BZ4" i="21"/>
  <c r="BZ4" i="16"/>
  <c r="BZ4" i="1"/>
  <c r="BZ4" i="19"/>
  <c r="BZ4" i="20"/>
  <c r="BW144" i="1"/>
  <c r="BW113" i="1"/>
  <c r="BW114" i="1" s="1"/>
  <c r="BW3" i="1" s="1"/>
  <c r="BX94" i="1"/>
  <c r="BZ17" i="20"/>
  <c r="BZ18" i="20" s="1"/>
  <c r="BZ21" i="20" s="1"/>
  <c r="F22" i="20" s="1"/>
  <c r="BZ119" i="1"/>
  <c r="BZ93" i="1"/>
  <c r="BZ122" i="1"/>
  <c r="BZ123" i="1" s="1"/>
  <c r="BV145" i="1"/>
  <c r="BV146" i="1" s="1"/>
  <c r="BY19" i="20"/>
  <c r="BY15" i="23" s="1"/>
  <c r="BV3" i="20"/>
  <c r="BV3" i="16"/>
  <c r="BV3" i="19"/>
  <c r="BV3" i="21"/>
  <c r="BV3" i="23"/>
  <c r="BY142" i="1"/>
  <c r="BY111" i="1"/>
  <c r="F58" i="1" l="1"/>
  <c r="H57" i="1"/>
  <c r="BW9" i="23"/>
  <c r="BX32" i="19"/>
  <c r="BX9" i="23" s="1"/>
  <c r="BY32" i="16"/>
  <c r="BY33" i="16" s="1"/>
  <c r="BY23" i="16"/>
  <c r="BY16" i="19"/>
  <c r="BY17" i="19" s="1"/>
  <c r="BY30" i="19" s="1"/>
  <c r="BY26" i="19"/>
  <c r="BY27" i="19" s="1"/>
  <c r="BY31" i="19" s="1"/>
  <c r="BY14" i="16"/>
  <c r="BY15" i="16" s="1"/>
  <c r="BY16" i="16" s="1"/>
  <c r="BZ108" i="1"/>
  <c r="BZ109" i="1" s="1"/>
  <c r="BZ112" i="1"/>
  <c r="BZ143" i="1"/>
  <c r="BX16" i="16"/>
  <c r="BX10" i="23" s="1"/>
  <c r="F35" i="1"/>
  <c r="H34" i="1"/>
  <c r="H120" i="1"/>
  <c r="BW3" i="19"/>
  <c r="BW3" i="20"/>
  <c r="BW3" i="23"/>
  <c r="BW3" i="16"/>
  <c r="BW3" i="21"/>
  <c r="H82" i="1"/>
  <c r="H92" i="1" s="1"/>
  <c r="H155" i="1"/>
  <c r="H13" i="21" s="1"/>
  <c r="BZ19" i="20"/>
  <c r="BZ15" i="23" s="1"/>
  <c r="BZ15" i="19"/>
  <c r="BZ25" i="19"/>
  <c r="BZ31" i="16"/>
  <c r="BZ13" i="16"/>
  <c r="BZ22" i="16"/>
  <c r="H64" i="1"/>
  <c r="H67" i="1" s="1"/>
  <c r="BW145" i="1"/>
  <c r="BW146" i="1" s="1"/>
  <c r="BX113" i="1"/>
  <c r="BX114" i="1" s="1"/>
  <c r="BX3" i="1" s="1"/>
  <c r="BX144" i="1"/>
  <c r="BY94" i="1"/>
  <c r="H90" i="1"/>
  <c r="H101" i="1"/>
  <c r="H104" i="1" l="1"/>
  <c r="BY32" i="19"/>
  <c r="BY34" i="16"/>
  <c r="BY12" i="23" s="1"/>
  <c r="BZ26" i="19"/>
  <c r="BZ27" i="19" s="1"/>
  <c r="BZ31" i="19" s="1"/>
  <c r="BZ14" i="16"/>
  <c r="BZ15" i="16" s="1"/>
  <c r="BZ23" i="16"/>
  <c r="BZ16" i="19"/>
  <c r="BZ17" i="19" s="1"/>
  <c r="BZ30" i="19" s="1"/>
  <c r="BZ32" i="16"/>
  <c r="BZ33" i="16" s="1"/>
  <c r="H105" i="1"/>
  <c r="BX3" i="21"/>
  <c r="BX3" i="23"/>
  <c r="BX3" i="20"/>
  <c r="BX3" i="19"/>
  <c r="BX3" i="16"/>
  <c r="H68" i="1"/>
  <c r="H71" i="1" s="1"/>
  <c r="H111" i="1"/>
  <c r="H142" i="1"/>
  <c r="H119" i="1"/>
  <c r="H93" i="1"/>
  <c r="BY144" i="1"/>
  <c r="BY113" i="1"/>
  <c r="BY114" i="1" s="1"/>
  <c r="BY3" i="1" s="1"/>
  <c r="BZ94" i="1"/>
  <c r="BX145" i="1"/>
  <c r="BX146" i="1" s="1"/>
  <c r="BY10" i="23"/>
  <c r="H122" i="1"/>
  <c r="H108" i="1" l="1"/>
  <c r="BY9" i="23"/>
  <c r="BZ34" i="16"/>
  <c r="BZ12" i="23" s="1"/>
  <c r="BZ32" i="19"/>
  <c r="BZ9" i="23" s="1"/>
  <c r="BZ16" i="16"/>
  <c r="BZ10" i="23" s="1"/>
  <c r="BY145" i="1"/>
  <c r="BY146" i="1" s="1"/>
  <c r="H72" i="1"/>
  <c r="H112" i="1"/>
  <c r="H143" i="1"/>
  <c r="BZ144" i="1"/>
  <c r="BZ113" i="1"/>
  <c r="BZ114" i="1" s="1"/>
  <c r="BZ3" i="1" s="1"/>
  <c r="H109" i="1"/>
  <c r="BY3" i="20"/>
  <c r="BY3" i="23"/>
  <c r="BY3" i="19"/>
  <c r="BY3" i="16"/>
  <c r="BY3" i="21"/>
  <c r="H17" i="19" l="1"/>
  <c r="H30" i="19" s="1"/>
  <c r="H15" i="16"/>
  <c r="H94" i="1"/>
  <c r="F95" i="1"/>
  <c r="H18" i="20"/>
  <c r="H21" i="20" s="1"/>
  <c r="F19" i="16"/>
  <c r="H33" i="16"/>
  <c r="BZ3" i="21"/>
  <c r="BZ3" i="23"/>
  <c r="BZ3" i="20"/>
  <c r="BZ3" i="16"/>
  <c r="BZ3" i="19"/>
  <c r="H17" i="20"/>
  <c r="BZ145" i="1"/>
  <c r="BZ146" i="1" s="1"/>
  <c r="H26" i="19"/>
  <c r="H16" i="19"/>
  <c r="H14" i="16"/>
  <c r="H32" i="16"/>
  <c r="H23" i="16"/>
  <c r="H34" i="16" l="1"/>
  <c r="H12" i="23" s="1"/>
  <c r="F124" i="1"/>
  <c r="H123" i="1"/>
  <c r="H145" i="1" s="1"/>
  <c r="H19" i="20"/>
  <c r="H15" i="23" s="1"/>
  <c r="H113" i="1"/>
  <c r="H144" i="1"/>
  <c r="M24" i="16"/>
  <c r="S24" i="16"/>
  <c r="AX24" i="16"/>
  <c r="R24" i="16"/>
  <c r="AO24" i="16"/>
  <c r="AJ24" i="16"/>
  <c r="BG24" i="16"/>
  <c r="AW24" i="16"/>
  <c r="BO24" i="16"/>
  <c r="AP24" i="16"/>
  <c r="BD24" i="16"/>
  <c r="BA24" i="16"/>
  <c r="BZ24" i="16"/>
  <c r="BT24" i="16"/>
  <c r="AM24" i="16"/>
  <c r="J24" i="16"/>
  <c r="AQ24" i="16"/>
  <c r="T24" i="16"/>
  <c r="X24" i="16"/>
  <c r="BK24" i="16"/>
  <c r="K24" i="16"/>
  <c r="BW24" i="16"/>
  <c r="U24" i="16"/>
  <c r="AV24" i="16"/>
  <c r="Y24" i="16"/>
  <c r="BN24" i="16"/>
  <c r="AR24" i="16"/>
  <c r="AL24" i="16"/>
  <c r="BJ24" i="16"/>
  <c r="L24" i="16"/>
  <c r="AN24" i="16"/>
  <c r="BU24" i="16"/>
  <c r="AG24" i="16"/>
  <c r="BM24" i="16"/>
  <c r="BP24" i="16"/>
  <c r="BL24" i="16"/>
  <c r="AS24" i="16"/>
  <c r="BS24" i="16"/>
  <c r="P24" i="16"/>
  <c r="AE24" i="16"/>
  <c r="AT24" i="16"/>
  <c r="AH24" i="16"/>
  <c r="AZ24" i="16"/>
  <c r="BC24" i="16"/>
  <c r="BI24" i="16"/>
  <c r="BB24" i="16"/>
  <c r="Z24" i="16"/>
  <c r="AC24" i="16"/>
  <c r="AI24" i="16"/>
  <c r="Q24" i="16"/>
  <c r="AK24" i="16"/>
  <c r="O24" i="16"/>
  <c r="BV24" i="16"/>
  <c r="BY24" i="16"/>
  <c r="AY24" i="16"/>
  <c r="AD24" i="16"/>
  <c r="BE24" i="16"/>
  <c r="BR24" i="16"/>
  <c r="BQ24" i="16"/>
  <c r="AU24" i="16"/>
  <c r="AB24" i="16"/>
  <c r="AA24" i="16"/>
  <c r="BF24" i="16"/>
  <c r="BX24" i="16"/>
  <c r="BH24" i="16"/>
  <c r="V24" i="16"/>
  <c r="N24" i="16"/>
  <c r="AF24" i="16"/>
  <c r="W24" i="16"/>
  <c r="H32" i="19" l="1"/>
  <c r="F147" i="1"/>
  <c r="H146" i="1"/>
  <c r="V25" i="16"/>
  <c r="V11" i="23" s="1"/>
  <c r="V13" i="23" s="1"/>
  <c r="V16" i="23" s="1"/>
  <c r="BQ25" i="16"/>
  <c r="BQ11" i="23" s="1"/>
  <c r="BQ13" i="23" s="1"/>
  <c r="BQ16" i="23" s="1"/>
  <c r="AY25" i="16"/>
  <c r="AY11" i="23" s="1"/>
  <c r="AY13" i="23" s="1"/>
  <c r="AY16" i="23" s="1"/>
  <c r="AK25" i="16"/>
  <c r="AK11" i="23" s="1"/>
  <c r="AK13" i="23" s="1"/>
  <c r="AK16" i="23" s="1"/>
  <c r="Z25" i="16"/>
  <c r="Z11" i="23" s="1"/>
  <c r="Z13" i="23" s="1"/>
  <c r="Z16" i="23" s="1"/>
  <c r="AZ25" i="16"/>
  <c r="AZ11" i="23" s="1"/>
  <c r="AZ13" i="23" s="1"/>
  <c r="AZ16" i="23" s="1"/>
  <c r="P25" i="16"/>
  <c r="P11" i="23" s="1"/>
  <c r="P13" i="23" s="1"/>
  <c r="P16" i="23" s="1"/>
  <c r="BP25" i="16"/>
  <c r="BP11" i="23" s="1"/>
  <c r="BP13" i="23" s="1"/>
  <c r="BP16" i="23" s="1"/>
  <c r="AN25" i="16"/>
  <c r="AN11" i="23" s="1"/>
  <c r="AN13" i="23" s="1"/>
  <c r="AN16" i="23" s="1"/>
  <c r="AR25" i="16"/>
  <c r="AR11" i="23" s="1"/>
  <c r="AR13" i="23" s="1"/>
  <c r="AR16" i="23" s="1"/>
  <c r="U25" i="16"/>
  <c r="U11" i="23" s="1"/>
  <c r="U13" i="23" s="1"/>
  <c r="U16" i="23" s="1"/>
  <c r="X25" i="16"/>
  <c r="X11" i="23" s="1"/>
  <c r="X13" i="23" s="1"/>
  <c r="X16" i="23" s="1"/>
  <c r="AM25" i="16"/>
  <c r="AM11" i="23" s="1"/>
  <c r="AM13" i="23" s="1"/>
  <c r="AM16" i="23" s="1"/>
  <c r="BD25" i="16"/>
  <c r="BD11" i="23" s="1"/>
  <c r="BD13" i="23" s="1"/>
  <c r="BD16" i="23" s="1"/>
  <c r="BG25" i="16"/>
  <c r="BG11" i="23" s="1"/>
  <c r="BG13" i="23" s="1"/>
  <c r="BG16" i="23" s="1"/>
  <c r="AX25" i="16"/>
  <c r="AX11" i="23" s="1"/>
  <c r="AX13" i="23" s="1"/>
  <c r="AX16" i="23" s="1"/>
  <c r="W25" i="16"/>
  <c r="W11" i="23" s="1"/>
  <c r="W13" i="23" s="1"/>
  <c r="W16" i="23" s="1"/>
  <c r="BH25" i="16"/>
  <c r="BH11" i="23" s="1"/>
  <c r="BH13" i="23" s="1"/>
  <c r="BH16" i="23" s="1"/>
  <c r="AA25" i="16"/>
  <c r="AA11" i="23" s="1"/>
  <c r="AA13" i="23" s="1"/>
  <c r="AA16" i="23" s="1"/>
  <c r="BR25" i="16"/>
  <c r="BR11" i="23" s="1"/>
  <c r="BR13" i="23" s="1"/>
  <c r="BR16" i="23" s="1"/>
  <c r="BY25" i="16"/>
  <c r="BY11" i="23" s="1"/>
  <c r="BY13" i="23" s="1"/>
  <c r="BY16" i="23" s="1"/>
  <c r="Q25" i="16"/>
  <c r="Q11" i="23" s="1"/>
  <c r="Q13" i="23" s="1"/>
  <c r="Q16" i="23" s="1"/>
  <c r="BB25" i="16"/>
  <c r="BB11" i="23" s="1"/>
  <c r="BB13" i="23" s="1"/>
  <c r="BB16" i="23" s="1"/>
  <c r="AH25" i="16"/>
  <c r="AH11" i="23" s="1"/>
  <c r="AH13" i="23" s="1"/>
  <c r="AH16" i="23" s="1"/>
  <c r="BS25" i="16"/>
  <c r="BS11" i="23" s="1"/>
  <c r="BS13" i="23" s="1"/>
  <c r="BS16" i="23" s="1"/>
  <c r="BM25" i="16"/>
  <c r="BM11" i="23" s="1"/>
  <c r="BM13" i="23" s="1"/>
  <c r="BM16" i="23" s="1"/>
  <c r="L25" i="16"/>
  <c r="L11" i="23" s="1"/>
  <c r="L13" i="23" s="1"/>
  <c r="L16" i="23" s="1"/>
  <c r="BN25" i="16"/>
  <c r="BN11" i="23" s="1"/>
  <c r="BN13" i="23" s="1"/>
  <c r="BN16" i="23" s="1"/>
  <c r="BW25" i="16"/>
  <c r="BW11" i="23" s="1"/>
  <c r="BW13" i="23" s="1"/>
  <c r="BW16" i="23" s="1"/>
  <c r="T25" i="16"/>
  <c r="T11" i="23" s="1"/>
  <c r="T13" i="23" s="1"/>
  <c r="T16" i="23" s="1"/>
  <c r="BT25" i="16"/>
  <c r="BT11" i="23" s="1"/>
  <c r="BT13" i="23" s="1"/>
  <c r="BT16" i="23" s="1"/>
  <c r="AP25" i="16"/>
  <c r="AP11" i="23" s="1"/>
  <c r="AP13" i="23" s="1"/>
  <c r="AP16" i="23" s="1"/>
  <c r="AJ25" i="16"/>
  <c r="AJ11" i="23" s="1"/>
  <c r="AJ13" i="23" s="1"/>
  <c r="AJ16" i="23" s="1"/>
  <c r="S25" i="16"/>
  <c r="S11" i="23" s="1"/>
  <c r="S13" i="23" s="1"/>
  <c r="S16" i="23" s="1"/>
  <c r="BF25" i="16"/>
  <c r="BF11" i="23" s="1"/>
  <c r="BF13" i="23" s="1"/>
  <c r="BF16" i="23" s="1"/>
  <c r="AF25" i="16"/>
  <c r="AF11" i="23" s="1"/>
  <c r="AF13" i="23" s="1"/>
  <c r="AF16" i="23" s="1"/>
  <c r="BX25" i="16"/>
  <c r="BX11" i="23" s="1"/>
  <c r="BX13" i="23" s="1"/>
  <c r="BX16" i="23" s="1"/>
  <c r="AB25" i="16"/>
  <c r="AB11" i="23" s="1"/>
  <c r="AB13" i="23" s="1"/>
  <c r="AB16" i="23" s="1"/>
  <c r="BE25" i="16"/>
  <c r="BE11" i="23" s="1"/>
  <c r="BE13" i="23" s="1"/>
  <c r="BE16" i="23" s="1"/>
  <c r="BV25" i="16"/>
  <c r="BV11" i="23" s="1"/>
  <c r="BV13" i="23" s="1"/>
  <c r="BV16" i="23" s="1"/>
  <c r="AI25" i="16"/>
  <c r="AI11" i="23" s="1"/>
  <c r="AI13" i="23" s="1"/>
  <c r="AI16" i="23" s="1"/>
  <c r="BI25" i="16"/>
  <c r="BI11" i="23" s="1"/>
  <c r="BI13" i="23" s="1"/>
  <c r="BI16" i="23" s="1"/>
  <c r="AT25" i="16"/>
  <c r="AT11" i="23" s="1"/>
  <c r="AT13" i="23" s="1"/>
  <c r="AT16" i="23" s="1"/>
  <c r="AS25" i="16"/>
  <c r="AS11" i="23" s="1"/>
  <c r="AS13" i="23" s="1"/>
  <c r="AS16" i="23" s="1"/>
  <c r="AG25" i="16"/>
  <c r="AG11" i="23" s="1"/>
  <c r="AG13" i="23" s="1"/>
  <c r="AG16" i="23" s="1"/>
  <c r="BJ25" i="16"/>
  <c r="BJ11" i="23" s="1"/>
  <c r="BJ13" i="23" s="1"/>
  <c r="BJ16" i="23" s="1"/>
  <c r="Y25" i="16"/>
  <c r="Y11" i="23" s="1"/>
  <c r="Y13" i="23" s="1"/>
  <c r="Y16" i="23" s="1"/>
  <c r="K25" i="16"/>
  <c r="K11" i="23" s="1"/>
  <c r="AQ25" i="16"/>
  <c r="AQ11" i="23" s="1"/>
  <c r="AQ13" i="23" s="1"/>
  <c r="AQ16" i="23" s="1"/>
  <c r="BZ25" i="16"/>
  <c r="BZ11" i="23" s="1"/>
  <c r="BZ13" i="23" s="1"/>
  <c r="BZ16" i="23" s="1"/>
  <c r="BO25" i="16"/>
  <c r="BO11" i="23" s="1"/>
  <c r="BO13" i="23" s="1"/>
  <c r="BO16" i="23" s="1"/>
  <c r="AO25" i="16"/>
  <c r="AO11" i="23" s="1"/>
  <c r="AO13" i="23" s="1"/>
  <c r="AO16" i="23" s="1"/>
  <c r="M25" i="16"/>
  <c r="M11" i="23" s="1"/>
  <c r="M13" i="23" s="1"/>
  <c r="M16" i="23" s="1"/>
  <c r="N25" i="16"/>
  <c r="N11" i="23" s="1"/>
  <c r="N13" i="23" s="1"/>
  <c r="N16" i="23" s="1"/>
  <c r="AU25" i="16"/>
  <c r="AU11" i="23" s="1"/>
  <c r="AU13" i="23" s="1"/>
  <c r="AU16" i="23" s="1"/>
  <c r="AD25" i="16"/>
  <c r="AD11" i="23" s="1"/>
  <c r="AD13" i="23" s="1"/>
  <c r="AD16" i="23" s="1"/>
  <c r="O25" i="16"/>
  <c r="O11" i="23" s="1"/>
  <c r="O13" i="23" s="1"/>
  <c r="O16" i="23" s="1"/>
  <c r="AC25" i="16"/>
  <c r="AC11" i="23" s="1"/>
  <c r="AC13" i="23" s="1"/>
  <c r="AC16" i="23" s="1"/>
  <c r="BC25" i="16"/>
  <c r="BC11" i="23" s="1"/>
  <c r="BC13" i="23" s="1"/>
  <c r="BC16" i="23" s="1"/>
  <c r="AE25" i="16"/>
  <c r="AE11" i="23" s="1"/>
  <c r="AE13" i="23" s="1"/>
  <c r="AE16" i="23" s="1"/>
  <c r="BL25" i="16"/>
  <c r="BL11" i="23" s="1"/>
  <c r="BL13" i="23" s="1"/>
  <c r="BL16" i="23" s="1"/>
  <c r="BU25" i="16"/>
  <c r="BU11" i="23" s="1"/>
  <c r="BU13" i="23" s="1"/>
  <c r="BU16" i="23" s="1"/>
  <c r="AL25" i="16"/>
  <c r="AL11" i="23" s="1"/>
  <c r="AL13" i="23" s="1"/>
  <c r="AL16" i="23" s="1"/>
  <c r="AV25" i="16"/>
  <c r="AV11" i="23" s="1"/>
  <c r="AV13" i="23" s="1"/>
  <c r="AV16" i="23" s="1"/>
  <c r="BK25" i="16"/>
  <c r="BK11" i="23" s="1"/>
  <c r="BK13" i="23" s="1"/>
  <c r="BK16" i="23" s="1"/>
  <c r="J25" i="16"/>
  <c r="H24" i="16"/>
  <c r="BA25" i="16"/>
  <c r="BA11" i="23" s="1"/>
  <c r="BA13" i="23" s="1"/>
  <c r="BA16" i="23" s="1"/>
  <c r="AW25" i="16"/>
  <c r="AW11" i="23" s="1"/>
  <c r="AW13" i="23" s="1"/>
  <c r="AW16" i="23" s="1"/>
  <c r="R25" i="16"/>
  <c r="R11" i="23" s="1"/>
  <c r="R13" i="23" s="1"/>
  <c r="R16" i="23" s="1"/>
  <c r="K13" i="23" l="1"/>
  <c r="K16" i="23" s="1"/>
  <c r="H25" i="16"/>
  <c r="H11" i="23" s="1"/>
  <c r="H9" i="23"/>
  <c r="J11" i="23"/>
  <c r="J13" i="23" s="1"/>
  <c r="J16" i="23" s="1"/>
  <c r="H16" i="16"/>
  <c r="H10" i="23" s="1"/>
  <c r="H13" i="23" l="1"/>
  <c r="H16" i="23" l="1"/>
</calcChain>
</file>

<file path=xl/sharedStrings.xml><?xml version="1.0" encoding="utf-8"?>
<sst xmlns="http://schemas.openxmlformats.org/spreadsheetml/2006/main" count="214" uniqueCount="122">
  <si>
    <t>Constant</t>
  </si>
  <si>
    <t>Unit</t>
  </si>
  <si>
    <t>Total</t>
  </si>
  <si>
    <t>MODEL PERIOD</t>
  </si>
  <si>
    <t>counter</t>
  </si>
  <si>
    <t>columns</t>
  </si>
  <si>
    <t>flag</t>
  </si>
  <si>
    <t>date</t>
  </si>
  <si>
    <t>days</t>
  </si>
  <si>
    <t>POST FORECAST PERIOD</t>
  </si>
  <si>
    <t>FINANCIAL YEAR ENDING</t>
  </si>
  <si>
    <t>year #</t>
  </si>
  <si>
    <t>months</t>
  </si>
  <si>
    <t>month #</t>
  </si>
  <si>
    <t>FINANCIAL CLOSE PERIOD</t>
  </si>
  <si>
    <t>CONSTRUCTION PERIOD</t>
  </si>
  <si>
    <t>years</t>
  </si>
  <si>
    <t>TIME</t>
  </si>
  <si>
    <t>OPERATION PERIOD</t>
  </si>
  <si>
    <t xml:space="preserve">Model column counter </t>
  </si>
  <si>
    <t>less</t>
  </si>
  <si>
    <t>Operations period flag</t>
  </si>
  <si>
    <t xml:space="preserve">Operations period total </t>
  </si>
  <si>
    <t>Model column counter</t>
  </si>
  <si>
    <t>Model column total</t>
  </si>
  <si>
    <t>1st model column flag</t>
  </si>
  <si>
    <t>Months per model period</t>
  </si>
  <si>
    <t>Financial year end month number</t>
  </si>
  <si>
    <t>First modelling column financial year number</t>
  </si>
  <si>
    <t>Operation duration</t>
  </si>
  <si>
    <t>Model period beginning</t>
  </si>
  <si>
    <t>Model period ending</t>
  </si>
  <si>
    <t>Days in model period</t>
  </si>
  <si>
    <t>Financial close flag</t>
  </si>
  <si>
    <t>Construction start period date</t>
  </si>
  <si>
    <t>Construction start period flag</t>
  </si>
  <si>
    <t>Construction end period date</t>
  </si>
  <si>
    <t>Last construction period flag</t>
  </si>
  <si>
    <t>Construction period flag</t>
  </si>
  <si>
    <t>Operation start period date</t>
  </si>
  <si>
    <t>Operation start period flag</t>
  </si>
  <si>
    <t>Operation end period date</t>
  </si>
  <si>
    <t>Last operations period flag</t>
  </si>
  <si>
    <t xml:space="preserve">Actual vs forecast </t>
  </si>
  <si>
    <t>1st post last forecast period flag</t>
  </si>
  <si>
    <t>Post forecast period flag</t>
  </si>
  <si>
    <t>Post forecast period total</t>
  </si>
  <si>
    <t>Financial year ending</t>
  </si>
  <si>
    <t>CAPITAL EXPENDITURE</t>
  </si>
  <si>
    <t>factor</t>
  </si>
  <si>
    <t>Infrastructure investment</t>
  </si>
  <si>
    <t>Infrastructure cost</t>
  </si>
  <si>
    <t>Months in a year</t>
  </si>
  <si>
    <t>Days in construction period</t>
  </si>
  <si>
    <t>Construction period PPF</t>
  </si>
  <si>
    <t>OPERATING REVENUE</t>
  </si>
  <si>
    <t>Period overlap flag</t>
  </si>
  <si>
    <t>Base factor</t>
  </si>
  <si>
    <t>ESCALATION</t>
  </si>
  <si>
    <t>%</t>
  </si>
  <si>
    <t xml:space="preserve">PERIOD OVERLAP FLAG </t>
  </si>
  <si>
    <t>ESCALATION PERIOD FLAGS</t>
  </si>
  <si>
    <t>CPI escalation rate</t>
  </si>
  <si>
    <t>CPI escalation period flag</t>
  </si>
  <si>
    <t>CPI escalation factor</t>
  </si>
  <si>
    <t>Operations period PPF</t>
  </si>
  <si>
    <t>OPERATING COST</t>
  </si>
  <si>
    <t>PL</t>
  </si>
  <si>
    <t>Construction duration</t>
  </si>
  <si>
    <t>Maintenance Cost</t>
  </si>
  <si>
    <t>CF</t>
  </si>
  <si>
    <t>Other cost</t>
  </si>
  <si>
    <t>Other Costs</t>
  </si>
  <si>
    <t>Maintenance Costs</t>
  </si>
  <si>
    <t>Maintenance cost POS</t>
  </si>
  <si>
    <t>Conversion factor of bps to %</t>
  </si>
  <si>
    <t>Infrastructure cost POS</t>
  </si>
  <si>
    <t>Pre tax- pre financing cash flows</t>
  </si>
  <si>
    <t>NON CHANGEABLE INPUTS</t>
  </si>
  <si>
    <t>Model column start date</t>
  </si>
  <si>
    <t>Days in a month</t>
  </si>
  <si>
    <t>Financial close date</t>
  </si>
  <si>
    <t>Infrastructure investment per semi</t>
  </si>
  <si>
    <t>CPI 1st step up escalation period end date</t>
  </si>
  <si>
    <t>CPI base period end date</t>
  </si>
  <si>
    <t>% p.a.</t>
  </si>
  <si>
    <t>CPI ESCALATION FACTOR</t>
  </si>
  <si>
    <t>Months in construction period</t>
  </si>
  <si>
    <t>Days in operation period</t>
  </si>
  <si>
    <t>Months in operation period</t>
  </si>
  <si>
    <t>Other operational cost</t>
  </si>
  <si>
    <t>Other operational cost POS</t>
  </si>
  <si>
    <t>Electricity sales</t>
  </si>
  <si>
    <t>MWh</t>
  </si>
  <si>
    <t>Annual electricity production</t>
  </si>
  <si>
    <t>Electricity production</t>
  </si>
  <si>
    <t>Net energy production</t>
  </si>
  <si>
    <t>Electricity price</t>
  </si>
  <si>
    <t>Annual electricity price</t>
  </si>
  <si>
    <t>Electricity price - semi</t>
  </si>
  <si>
    <t>Land lease cost</t>
  </si>
  <si>
    <t>Land lease cost POS</t>
  </si>
  <si>
    <t>EUR mn</t>
  </si>
  <si>
    <t>EUR k p.a.</t>
  </si>
  <si>
    <t>EUR / year</t>
  </si>
  <si>
    <t>EUR k</t>
  </si>
  <si>
    <t>[Don't delete row]</t>
  </si>
  <si>
    <t>ANALYSIS</t>
  </si>
  <si>
    <t>Maintenance cost % of infrastructure</t>
  </si>
  <si>
    <t>Semi annual period in a year</t>
  </si>
  <si>
    <t>periods</t>
  </si>
  <si>
    <t>Conversion from EUR mn to EUR k</t>
  </si>
  <si>
    <t>EUR k / EUR m</t>
  </si>
  <si>
    <t>EUR / EUR k</t>
  </si>
  <si>
    <t>Conversion from EUR to EUR k</t>
  </si>
  <si>
    <t>Model tolerance</t>
  </si>
  <si>
    <t>Model check tolerance level</t>
  </si>
  <si>
    <t>Model track tolerance level</t>
  </si>
  <si>
    <t>% model check tolerance level</t>
  </si>
  <si>
    <t>tolerance</t>
  </si>
  <si>
    <t>CASHFLOW</t>
  </si>
  <si>
    <t>Operating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</si>
</sst>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#,##0_);\(#,##0\);&quot;-  &quot;;&quot; &quot;@&quot; &quot;"/>
    <numFmt numFmtId="168" formatCode="#,##0.0_);\(#,##0.0\);&quot;-  &quot;;&quot; &quot;@&quot; &quot;"/>
    <numFmt numFmtId="169" formatCode="#,##0_);\(#,##0\);&quot;-  &quot;;&quot; &quot;@"/>
    <numFmt numFmtId="170" formatCode="###0_);\(#,##0\);&quot;-  &quot;;&quot; &quot;@"/>
    <numFmt numFmtId="171" formatCode="0.00%_);\-0.00%_);&quot;-  &quot;;&quot; &quot;@&quot; &quot;"/>
    <numFmt numFmtId="172" formatCode="#,##0.0_);\(#,##0.0\);&quot;-  &quot;;&quot; &quot;@"/>
    <numFmt numFmtId="173" formatCode="#,##0.0000_);\(#,##0.0000\);&quot;-  &quot;;&quot; &quot;@&quot; &quot;"/>
    <numFmt numFmtId="174" formatCode="dd\ mmm\ yyyy_);\(###0\);&quot;-  &quot;;&quot; &quot;@&quot; &quot;"/>
    <numFmt numFmtId="175" formatCode="dd\ mmm\ yy_);\(###0\);&quot;-  &quot;;&quot; &quot;@&quot; &quot;"/>
    <numFmt numFmtId="176" formatCode="###0_);\(###0\);&quot;-  &quot;;&quot; &quot;@&quot; &quot;"/>
    <numFmt numFmtId="177" formatCode="0.000%_);\-0.000%_);&quot;-  &quot;;&quot; &quot;@&quot; &quot;"/>
    <numFmt numFmtId="178" formatCode="#,##0.00_);\(#,##0.00\);&quot;-  &quot;;&quot; &quot;@&quot; &quot;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20"/>
      <name val="Arial"/>
      <family val="2"/>
    </font>
    <font>
      <sz val="20"/>
      <name val="Arial"/>
      <family val="2"/>
    </font>
    <font>
      <u/>
      <sz val="16"/>
      <color indexed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167" fontId="0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174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173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6" fontId="22" fillId="0" borderId="0" applyFont="0" applyFill="0" applyBorder="0" applyProtection="0">
      <alignment vertical="top"/>
    </xf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32" fillId="11" borderId="7" applyNumberFormat="0" applyAlignment="0" applyProtection="0"/>
    <xf numFmtId="0" fontId="33" fillId="11" borderId="6" applyNumberFormat="0" applyAlignment="0" applyProtection="0"/>
    <xf numFmtId="0" fontId="34" fillId="0" borderId="8" applyNumberFormat="0" applyFill="0" applyAlignment="0" applyProtection="0"/>
    <xf numFmtId="0" fontId="35" fillId="12" borderId="9" applyNumberFormat="0" applyAlignment="0" applyProtection="0"/>
    <xf numFmtId="0" fontId="36" fillId="0" borderId="0" applyNumberFormat="0" applyFill="0" applyBorder="0" applyAlignment="0" applyProtection="0"/>
    <xf numFmtId="0" fontId="23" fillId="13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</cellStyleXfs>
  <cellXfs count="256">
    <xf numFmtId="167" fontId="0" fillId="0" borderId="0" xfId="0">
      <alignment vertical="top"/>
    </xf>
    <xf numFmtId="167" fontId="5" fillId="0" borderId="0" xfId="0" applyFont="1" applyFill="1">
      <alignment vertical="top"/>
    </xf>
    <xf numFmtId="167" fontId="6" fillId="0" borderId="0" xfId="0" applyFont="1" applyFill="1">
      <alignment vertical="top"/>
    </xf>
    <xf numFmtId="167" fontId="7" fillId="0" borderId="0" xfId="0" applyFont="1" applyAlignment="1">
      <alignment horizontal="right" vertical="top"/>
    </xf>
    <xf numFmtId="167" fontId="7" fillId="0" borderId="0" xfId="0" applyFont="1">
      <alignment vertical="top"/>
    </xf>
    <xf numFmtId="167" fontId="8" fillId="0" borderId="0" xfId="0" applyFont="1" applyBorder="1" applyAlignment="1">
      <alignment horizontal="left" vertical="top"/>
    </xf>
    <xf numFmtId="167" fontId="7" fillId="0" borderId="0" xfId="0" applyFont="1" applyFill="1">
      <alignment vertical="top"/>
    </xf>
    <xf numFmtId="167" fontId="3" fillId="0" borderId="0" xfId="0" applyFont="1" applyFill="1">
      <alignment vertical="top"/>
    </xf>
    <xf numFmtId="167" fontId="9" fillId="0" borderId="0" xfId="0" applyFont="1" applyFill="1">
      <alignment vertical="top"/>
    </xf>
    <xf numFmtId="167" fontId="3" fillId="0" borderId="0" xfId="0" applyFont="1" applyAlignment="1">
      <alignment horizontal="right" vertical="top"/>
    </xf>
    <xf numFmtId="167" fontId="3" fillId="0" borderId="0" xfId="0" applyFont="1" applyBorder="1">
      <alignment vertical="top"/>
    </xf>
    <xf numFmtId="167" fontId="3" fillId="0" borderId="0" xfId="0" applyFont="1">
      <alignment vertical="top"/>
    </xf>
    <xf numFmtId="167" fontId="11" fillId="0" borderId="0" xfId="0" applyFont="1" applyFill="1">
      <alignment vertical="top"/>
    </xf>
    <xf numFmtId="175" fontId="11" fillId="0" borderId="0" xfId="3" applyFont="1" applyBorder="1">
      <alignment vertical="top"/>
    </xf>
    <xf numFmtId="167" fontId="3" fillId="0" borderId="0" xfId="0" applyFont="1" applyFill="1" applyBorder="1">
      <alignment vertical="top"/>
    </xf>
    <xf numFmtId="170" fontId="3" fillId="0" borderId="0" xfId="0" applyNumberFormat="1" applyFont="1" applyFill="1">
      <alignment vertical="top"/>
    </xf>
    <xf numFmtId="167" fontId="11" fillId="0" borderId="0" xfId="0" applyFont="1" applyFill="1" applyBorder="1">
      <alignment vertical="top"/>
    </xf>
    <xf numFmtId="167" fontId="9" fillId="0" borderId="0" xfId="0" applyFont="1" applyFill="1" applyBorder="1">
      <alignment vertical="top"/>
    </xf>
    <xf numFmtId="167" fontId="3" fillId="0" borderId="0" xfId="0" applyFont="1" applyBorder="1" applyAlignment="1">
      <alignment horizontal="right" vertical="top"/>
    </xf>
    <xf numFmtId="167" fontId="9" fillId="0" borderId="0" xfId="0" applyFont="1" applyBorder="1" applyAlignment="1">
      <alignment horizontal="right" vertical="top"/>
    </xf>
    <xf numFmtId="167" fontId="11" fillId="0" borderId="1" xfId="0" applyFont="1" applyFill="1" applyBorder="1">
      <alignment vertical="top"/>
    </xf>
    <xf numFmtId="167" fontId="9" fillId="0" borderId="1" xfId="0" applyFont="1" applyFill="1" applyBorder="1">
      <alignment vertical="top"/>
    </xf>
    <xf numFmtId="167" fontId="3" fillId="0" borderId="1" xfId="0" applyFont="1" applyBorder="1" applyAlignment="1">
      <alignment horizontal="right" vertical="top"/>
    </xf>
    <xf numFmtId="167" fontId="3" fillId="0" borderId="1" xfId="0" applyFont="1" applyBorder="1">
      <alignment vertical="top"/>
    </xf>
    <xf numFmtId="167" fontId="3" fillId="0" borderId="1" xfId="0" applyFont="1" applyFill="1" applyBorder="1">
      <alignment vertical="top"/>
    </xf>
    <xf numFmtId="167" fontId="11" fillId="0" borderId="0" xfId="0" applyFont="1" applyBorder="1">
      <alignment vertical="top"/>
    </xf>
    <xf numFmtId="167" fontId="9" fillId="0" borderId="0" xfId="0" applyFont="1" applyBorder="1">
      <alignment vertical="top"/>
    </xf>
    <xf numFmtId="167" fontId="3" fillId="0" borderId="0" xfId="0" applyFont="1" applyFill="1" applyAlignment="1">
      <alignment horizontal="right" vertical="top"/>
    </xf>
    <xf numFmtId="167" fontId="9" fillId="0" borderId="0" xfId="0" applyFont="1">
      <alignment vertical="top"/>
    </xf>
    <xf numFmtId="168" fontId="11" fillId="0" borderId="0" xfId="0" applyNumberFormat="1" applyFont="1" applyFill="1">
      <alignment vertical="top"/>
    </xf>
    <xf numFmtId="168" fontId="9" fillId="0" borderId="0" xfId="0" applyNumberFormat="1" applyFont="1" applyFill="1">
      <alignment vertical="top"/>
    </xf>
    <xf numFmtId="168" fontId="3" fillId="0" borderId="0" xfId="0" applyNumberFormat="1" applyFont="1" applyFill="1" applyAlignment="1">
      <alignment horizontal="right" vertical="top"/>
    </xf>
    <xf numFmtId="168" fontId="3" fillId="0" borderId="0" xfId="0" applyNumberFormat="1" applyFont="1" applyFill="1">
      <alignment vertical="top"/>
    </xf>
    <xf numFmtId="175" fontId="3" fillId="0" borderId="0" xfId="3" applyFont="1" applyFill="1" applyAlignment="1">
      <alignment horizontal="right" vertical="top"/>
    </xf>
    <xf numFmtId="175" fontId="3" fillId="0" borderId="0" xfId="3" applyFont="1" applyAlignment="1">
      <alignment horizontal="left" vertical="top"/>
    </xf>
    <xf numFmtId="175" fontId="3" fillId="0" borderId="0" xfId="3" applyFont="1" applyFill="1">
      <alignment vertical="top"/>
    </xf>
    <xf numFmtId="175" fontId="3" fillId="0" borderId="0" xfId="3" applyFont="1" applyFill="1" applyAlignment="1">
      <alignment vertical="top"/>
    </xf>
    <xf numFmtId="169" fontId="3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left" vertical="top"/>
    </xf>
    <xf numFmtId="169" fontId="3" fillId="0" borderId="0" xfId="0" applyNumberFormat="1" applyFont="1">
      <alignment vertical="top"/>
    </xf>
    <xf numFmtId="169" fontId="3" fillId="0" borderId="0" xfId="0" applyNumberFormat="1" applyFont="1" applyAlignment="1">
      <alignment vertical="top"/>
    </xf>
    <xf numFmtId="169" fontId="3" fillId="0" borderId="0" xfId="0" applyNumberFormat="1" applyFont="1" applyFill="1" applyAlignment="1">
      <alignment vertical="top"/>
    </xf>
    <xf numFmtId="175" fontId="11" fillId="0" borderId="0" xfId="3" applyFont="1">
      <alignment vertical="top"/>
    </xf>
    <xf numFmtId="175" fontId="9" fillId="0" borderId="0" xfId="3" applyFont="1">
      <alignment vertical="top"/>
    </xf>
    <xf numFmtId="175" fontId="3" fillId="0" borderId="0" xfId="3" applyFont="1" applyAlignment="1">
      <alignment horizontal="right" vertical="top"/>
    </xf>
    <xf numFmtId="175" fontId="3" fillId="0" borderId="0" xfId="3" applyFont="1">
      <alignment vertical="top"/>
    </xf>
    <xf numFmtId="175" fontId="11" fillId="0" borderId="0" xfId="3" applyFont="1" applyFill="1">
      <alignment vertical="top"/>
    </xf>
    <xf numFmtId="167" fontId="11" fillId="0" borderId="0" xfId="0" applyFont="1">
      <alignment vertical="top"/>
    </xf>
    <xf numFmtId="167" fontId="3" fillId="2" borderId="0" xfId="0" applyFont="1" applyFill="1">
      <alignment vertical="top"/>
    </xf>
    <xf numFmtId="169" fontId="3" fillId="0" borderId="0" xfId="0" applyNumberFormat="1" applyFont="1" applyFill="1">
      <alignment vertical="top"/>
    </xf>
    <xf numFmtId="167" fontId="11" fillId="0" borderId="0" xfId="0" applyNumberFormat="1" applyFont="1" applyFill="1" applyAlignment="1">
      <alignment vertical="top"/>
    </xf>
    <xf numFmtId="167" fontId="9" fillId="0" borderId="0" xfId="0" applyNumberFormat="1" applyFont="1" applyFill="1" applyAlignment="1">
      <alignment vertical="top"/>
    </xf>
    <xf numFmtId="167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horizontal="right" vertical="top"/>
    </xf>
    <xf numFmtId="172" fontId="3" fillId="0" borderId="0" xfId="0" applyNumberFormat="1" applyFont="1" applyAlignment="1">
      <alignment horizontal="right" vertical="top"/>
    </xf>
    <xf numFmtId="167" fontId="13" fillId="0" borderId="0" xfId="0" applyFont="1">
      <alignment vertical="top"/>
    </xf>
    <xf numFmtId="167" fontId="2" fillId="0" borderId="0" xfId="0" applyFont="1" applyAlignment="1">
      <alignment horizontal="right" vertical="top"/>
    </xf>
    <xf numFmtId="167" fontId="2" fillId="0" borderId="0" xfId="0" applyFont="1">
      <alignment vertical="top"/>
    </xf>
    <xf numFmtId="174" fontId="11" fillId="0" borderId="0" xfId="2" applyFont="1" applyFill="1">
      <alignment vertical="top"/>
    </xf>
    <xf numFmtId="174" fontId="9" fillId="0" borderId="0" xfId="2" applyFont="1">
      <alignment vertical="top"/>
    </xf>
    <xf numFmtId="174" fontId="3" fillId="0" borderId="0" xfId="2" applyFont="1" applyAlignment="1">
      <alignment horizontal="right" vertical="top"/>
    </xf>
    <xf numFmtId="174" fontId="3" fillId="0" borderId="0" xfId="2" applyFont="1">
      <alignment vertical="top"/>
    </xf>
    <xf numFmtId="174" fontId="3" fillId="0" borderId="0" xfId="2" applyFont="1" applyFill="1">
      <alignment vertical="top"/>
    </xf>
    <xf numFmtId="169" fontId="11" fillId="0" borderId="0" xfId="1" applyFont="1" applyFill="1">
      <alignment vertical="top"/>
    </xf>
    <xf numFmtId="169" fontId="9" fillId="0" borderId="0" xfId="1" applyFont="1">
      <alignment vertical="top"/>
    </xf>
    <xf numFmtId="169" fontId="3" fillId="0" borderId="0" xfId="1" applyFont="1">
      <alignment vertical="top"/>
    </xf>
    <xf numFmtId="169" fontId="3" fillId="0" borderId="0" xfId="1" applyFont="1" applyFill="1">
      <alignment vertical="top"/>
    </xf>
    <xf numFmtId="170" fontId="11" fillId="0" borderId="0" xfId="0" applyNumberFormat="1" applyFont="1">
      <alignment vertical="top"/>
    </xf>
    <xf numFmtId="170" fontId="9" fillId="0" borderId="0" xfId="0" applyNumberFormat="1" applyFont="1">
      <alignment vertical="top"/>
    </xf>
    <xf numFmtId="170" fontId="3" fillId="0" borderId="0" xfId="0" applyNumberFormat="1" applyFont="1" applyAlignment="1">
      <alignment horizontal="right" vertical="top"/>
    </xf>
    <xf numFmtId="170" fontId="3" fillId="0" borderId="0" xfId="0" applyNumberFormat="1" applyFont="1">
      <alignment vertical="top"/>
    </xf>
    <xf numFmtId="170" fontId="3" fillId="3" borderId="0" xfId="0" applyNumberFormat="1" applyFont="1" applyFill="1">
      <alignment vertical="top"/>
    </xf>
    <xf numFmtId="174" fontId="9" fillId="0" borderId="0" xfId="2" applyFont="1" applyFill="1">
      <alignment vertical="top"/>
    </xf>
    <xf numFmtId="167" fontId="2" fillId="0" borderId="0" xfId="0" applyFont="1" applyFill="1">
      <alignment vertical="top"/>
    </xf>
    <xf numFmtId="167" fontId="13" fillId="0" borderId="0" xfId="0" applyFont="1" applyBorder="1">
      <alignment vertical="top"/>
    </xf>
    <xf numFmtId="167" fontId="2" fillId="0" borderId="0" xfId="0" applyFont="1" applyBorder="1" applyAlignment="1">
      <alignment horizontal="right" vertical="top"/>
    </xf>
    <xf numFmtId="167" fontId="2" fillId="0" borderId="0" xfId="0" applyFont="1" applyBorder="1">
      <alignment vertical="top"/>
    </xf>
    <xf numFmtId="167" fontId="11" fillId="0" borderId="1" xfId="0" applyFont="1" applyBorder="1">
      <alignment vertical="top"/>
    </xf>
    <xf numFmtId="171" fontId="11" fillId="0" borderId="0" xfId="5" applyFont="1">
      <alignment vertical="top"/>
    </xf>
    <xf numFmtId="171" fontId="9" fillId="0" borderId="0" xfId="5" applyFont="1">
      <alignment vertical="top"/>
    </xf>
    <xf numFmtId="171" fontId="3" fillId="0" borderId="0" xfId="5" applyFont="1">
      <alignment vertical="top"/>
    </xf>
    <xf numFmtId="169" fontId="11" fillId="0" borderId="0" xfId="1" applyFont="1">
      <alignment vertical="top"/>
    </xf>
    <xf numFmtId="167" fontId="13" fillId="0" borderId="0" xfId="0" applyFont="1" applyFill="1">
      <alignment vertical="top"/>
    </xf>
    <xf numFmtId="167" fontId="2" fillId="0" borderId="0" xfId="0" applyFont="1" applyFill="1" applyAlignment="1">
      <alignment horizontal="right" vertical="top"/>
    </xf>
    <xf numFmtId="169" fontId="12" fillId="0" borderId="0" xfId="1" applyFont="1">
      <alignment vertical="top"/>
    </xf>
    <xf numFmtId="171" fontId="13" fillId="0" borderId="0" xfId="5" applyFont="1">
      <alignment vertical="top"/>
    </xf>
    <xf numFmtId="174" fontId="11" fillId="0" borderId="0" xfId="2" applyFont="1">
      <alignment vertical="top"/>
    </xf>
    <xf numFmtId="171" fontId="2" fillId="0" borderId="0" xfId="5" applyFont="1">
      <alignment vertical="top"/>
    </xf>
    <xf numFmtId="174" fontId="12" fillId="0" borderId="0" xfId="2" applyFont="1">
      <alignment vertical="top"/>
    </xf>
    <xf numFmtId="170" fontId="12" fillId="0" borderId="0" xfId="0" applyNumberFormat="1" applyFont="1">
      <alignment vertical="top"/>
    </xf>
    <xf numFmtId="169" fontId="12" fillId="0" borderId="0" xfId="1" applyFont="1" applyFill="1">
      <alignment vertical="top"/>
    </xf>
    <xf numFmtId="169" fontId="3" fillId="2" borderId="0" xfId="1" applyFont="1" applyFill="1">
      <alignment vertical="top"/>
    </xf>
    <xf numFmtId="174" fontId="3" fillId="0" borderId="0" xfId="2" applyFont="1" applyFill="1" applyAlignment="1">
      <alignment horizontal="right" vertical="top"/>
    </xf>
    <xf numFmtId="175" fontId="3" fillId="2" borderId="0" xfId="3" applyFont="1" applyFill="1">
      <alignment vertical="top"/>
    </xf>
    <xf numFmtId="169" fontId="3" fillId="3" borderId="0" xfId="1" applyFont="1" applyFill="1">
      <alignment vertical="top"/>
    </xf>
    <xf numFmtId="169" fontId="9" fillId="0" borderId="0" xfId="1" applyFont="1" applyFill="1">
      <alignment vertical="top"/>
    </xf>
    <xf numFmtId="175" fontId="3" fillId="0" borderId="0" xfId="3" applyFont="1" applyFill="1" applyAlignment="1">
      <alignment horizontal="left" vertical="top"/>
    </xf>
    <xf numFmtId="175" fontId="9" fillId="0" borderId="0" xfId="3" applyFont="1" applyFill="1">
      <alignment vertical="top"/>
    </xf>
    <xf numFmtId="167" fontId="11" fillId="0" borderId="1" xfId="0" applyFont="1" applyBorder="1" applyAlignment="1">
      <alignment horizontal="right" vertical="top"/>
    </xf>
    <xf numFmtId="167" fontId="10" fillId="0" borderId="0" xfId="0" applyFont="1" applyFill="1" applyBorder="1" applyAlignment="1">
      <alignment horizontal="left" vertical="top"/>
    </xf>
    <xf numFmtId="167" fontId="14" fillId="0" borderId="0" xfId="0" applyFont="1">
      <alignment vertical="top"/>
    </xf>
    <xf numFmtId="167" fontId="3" fillId="0" borderId="0" xfId="0" applyFont="1" applyBorder="1">
      <alignment vertical="top"/>
    </xf>
    <xf numFmtId="167" fontId="3" fillId="0" borderId="0" xfId="0" applyFont="1" applyFill="1" applyBorder="1">
      <alignment vertical="top"/>
    </xf>
    <xf numFmtId="173" fontId="3" fillId="0" borderId="0" xfId="4" applyFont="1" applyFill="1">
      <alignment vertical="top"/>
    </xf>
    <xf numFmtId="167" fontId="2" fillId="0" borderId="0" xfId="0" applyFont="1">
      <alignment vertical="top"/>
    </xf>
    <xf numFmtId="167" fontId="11" fillId="0" borderId="0" xfId="0" applyFont="1" applyFill="1">
      <alignment vertical="top"/>
    </xf>
    <xf numFmtId="167" fontId="11" fillId="0" borderId="0" xfId="0" applyFont="1">
      <alignment vertical="top"/>
    </xf>
    <xf numFmtId="167" fontId="9" fillId="0" borderId="0" xfId="0" applyFont="1">
      <alignment vertical="top"/>
    </xf>
    <xf numFmtId="167" fontId="3" fillId="0" borderId="0" xfId="0" applyFont="1" applyAlignment="1">
      <alignment horizontal="right" vertical="top"/>
    </xf>
    <xf numFmtId="167" fontId="2" fillId="2" borderId="0" xfId="0" applyFont="1" applyFill="1">
      <alignment vertical="top"/>
    </xf>
    <xf numFmtId="167" fontId="14" fillId="2" borderId="0" xfId="0" applyFont="1" applyFill="1">
      <alignment vertical="top"/>
    </xf>
    <xf numFmtId="170" fontId="3" fillId="0" borderId="0" xfId="0" applyNumberFormat="1" applyFont="1" applyFill="1" applyBorder="1">
      <alignment vertical="top"/>
    </xf>
    <xf numFmtId="168" fontId="3" fillId="0" borderId="0" xfId="0" applyNumberFormat="1" applyFont="1" applyFill="1" applyBorder="1">
      <alignment vertical="top"/>
    </xf>
    <xf numFmtId="175" fontId="3" fillId="0" borderId="0" xfId="3" applyFont="1" applyFill="1" applyBorder="1" applyAlignment="1">
      <alignment vertical="top"/>
    </xf>
    <xf numFmtId="175" fontId="3" fillId="0" borderId="0" xfId="3" applyFont="1" applyFill="1" applyBorder="1">
      <alignment vertical="top"/>
    </xf>
    <xf numFmtId="169" fontId="3" fillId="0" borderId="0" xfId="0" applyNumberFormat="1" applyFont="1" applyFill="1" applyBorder="1" applyAlignment="1">
      <alignment vertical="top"/>
    </xf>
    <xf numFmtId="174" fontId="3" fillId="0" borderId="0" xfId="2" applyFont="1" applyFill="1" applyBorder="1">
      <alignment vertical="top"/>
    </xf>
    <xf numFmtId="169" fontId="3" fillId="0" borderId="0" xfId="1" applyFont="1" applyFill="1" applyBorder="1">
      <alignment vertical="top"/>
    </xf>
    <xf numFmtId="167" fontId="3" fillId="0" borderId="0" xfId="0" applyNumberFormat="1" applyFont="1" applyFill="1" applyBorder="1" applyAlignment="1">
      <alignment vertical="top"/>
    </xf>
    <xf numFmtId="167" fontId="7" fillId="0" borderId="0" xfId="0" applyFont="1" applyFill="1" applyBorder="1">
      <alignment vertical="top"/>
    </xf>
    <xf numFmtId="167" fontId="2" fillId="0" borderId="0" xfId="0" applyFont="1" applyFill="1" applyBorder="1">
      <alignment vertical="top"/>
    </xf>
    <xf numFmtId="171" fontId="3" fillId="0" borderId="0" xfId="5" applyFont="1" applyFill="1" applyBorder="1">
      <alignment vertical="top"/>
    </xf>
    <xf numFmtId="167" fontId="14" fillId="0" borderId="0" xfId="0" applyFont="1" applyBorder="1">
      <alignment vertical="top"/>
    </xf>
    <xf numFmtId="173" fontId="11" fillId="0" borderId="0" xfId="4" applyFont="1">
      <alignment vertical="top"/>
    </xf>
    <xf numFmtId="173" fontId="11" fillId="0" borderId="0" xfId="4" applyFont="1" applyBorder="1">
      <alignment vertical="top"/>
    </xf>
    <xf numFmtId="173" fontId="13" fillId="0" borderId="0" xfId="4" applyFont="1" applyBorder="1">
      <alignment vertical="top"/>
    </xf>
    <xf numFmtId="173" fontId="2" fillId="0" borderId="0" xfId="4" applyFont="1" applyBorder="1">
      <alignment vertical="top"/>
    </xf>
    <xf numFmtId="173" fontId="14" fillId="0" borderId="0" xfId="4" applyFont="1" applyBorder="1">
      <alignment vertical="top"/>
    </xf>
    <xf numFmtId="173" fontId="15" fillId="0" borderId="0" xfId="4" applyFont="1">
      <alignment vertical="top"/>
    </xf>
    <xf numFmtId="173" fontId="16" fillId="0" borderId="0" xfId="4" applyFont="1">
      <alignment vertical="top"/>
    </xf>
    <xf numFmtId="173" fontId="17" fillId="0" borderId="0" xfId="4" applyFont="1">
      <alignment vertical="top"/>
    </xf>
    <xf numFmtId="173" fontId="17" fillId="0" borderId="0" xfId="4" applyFont="1" applyFill="1" applyBorder="1">
      <alignment vertical="top"/>
    </xf>
    <xf numFmtId="174" fontId="2" fillId="0" borderId="0" xfId="2" applyFont="1">
      <alignment vertical="top"/>
    </xf>
    <xf numFmtId="173" fontId="2" fillId="2" borderId="0" xfId="4" applyFont="1" applyFill="1">
      <alignment vertical="top"/>
    </xf>
    <xf numFmtId="171" fontId="2" fillId="0" borderId="0" xfId="5" applyFont="1" applyFill="1">
      <alignment vertical="top"/>
    </xf>
    <xf numFmtId="175" fontId="14" fillId="0" borderId="0" xfId="3" applyFont="1" applyBorder="1">
      <alignment vertical="top"/>
    </xf>
    <xf numFmtId="174" fontId="14" fillId="0" borderId="0" xfId="2" applyFont="1" applyBorder="1">
      <alignment vertical="top"/>
    </xf>
    <xf numFmtId="167" fontId="15" fillId="0" borderId="0" xfId="0" applyFont="1">
      <alignment vertical="top"/>
    </xf>
    <xf numFmtId="167" fontId="16" fillId="0" borderId="0" xfId="0" applyFont="1">
      <alignment vertical="top"/>
    </xf>
    <xf numFmtId="167" fontId="17" fillId="0" borderId="0" xfId="0" applyFont="1" applyAlignment="1">
      <alignment horizontal="right" vertical="top"/>
    </xf>
    <xf numFmtId="167" fontId="17" fillId="0" borderId="0" xfId="0" applyFont="1">
      <alignment vertical="top"/>
    </xf>
    <xf numFmtId="167" fontId="17" fillId="0" borderId="0" xfId="0" applyFont="1" applyFill="1" applyBorder="1">
      <alignment vertical="top"/>
    </xf>
    <xf numFmtId="175" fontId="13" fillId="0" borderId="0" xfId="3" applyFont="1" applyBorder="1">
      <alignment vertical="top"/>
    </xf>
    <xf numFmtId="175" fontId="2" fillId="0" borderId="0" xfId="3" applyFont="1" applyBorder="1">
      <alignment vertical="top"/>
    </xf>
    <xf numFmtId="171" fontId="11" fillId="0" borderId="0" xfId="5" applyFont="1" applyBorder="1">
      <alignment vertical="top"/>
    </xf>
    <xf numFmtId="171" fontId="13" fillId="0" borderId="0" xfId="5" applyFont="1" applyBorder="1">
      <alignment vertical="top"/>
    </xf>
    <xf numFmtId="171" fontId="2" fillId="0" borderId="0" xfId="5" applyFont="1" applyBorder="1">
      <alignment vertical="top"/>
    </xf>
    <xf numFmtId="171" fontId="14" fillId="0" borderId="0" xfId="5" applyFont="1" applyBorder="1">
      <alignment vertical="top"/>
    </xf>
    <xf numFmtId="174" fontId="11" fillId="0" borderId="0" xfId="2" applyFont="1" applyBorder="1">
      <alignment vertical="top"/>
    </xf>
    <xf numFmtId="174" fontId="13" fillId="0" borderId="0" xfId="2" applyFont="1" applyBorder="1">
      <alignment vertical="top"/>
    </xf>
    <xf numFmtId="174" fontId="2" fillId="0" borderId="0" xfId="2" applyFont="1" applyBorder="1">
      <alignment vertical="top"/>
    </xf>
    <xf numFmtId="174" fontId="13" fillId="0" borderId="0" xfId="2" applyFont="1">
      <alignment vertical="top"/>
    </xf>
    <xf numFmtId="174" fontId="14" fillId="0" borderId="0" xfId="2" applyFont="1">
      <alignment vertical="top"/>
    </xf>
    <xf numFmtId="174" fontId="2" fillId="0" borderId="0" xfId="2" applyFont="1" applyFill="1" applyBorder="1">
      <alignment vertical="top"/>
    </xf>
    <xf numFmtId="173" fontId="13" fillId="0" borderId="0" xfId="4" applyFont="1">
      <alignment vertical="top"/>
    </xf>
    <xf numFmtId="173" fontId="2" fillId="0" borderId="0" xfId="4" applyFont="1">
      <alignment vertical="top"/>
    </xf>
    <xf numFmtId="173" fontId="14" fillId="0" borderId="0" xfId="4" applyFont="1">
      <alignment vertical="top"/>
    </xf>
    <xf numFmtId="167" fontId="15" fillId="0" borderId="0" xfId="0" applyFont="1" applyFill="1">
      <alignment vertical="top"/>
    </xf>
    <xf numFmtId="167" fontId="16" fillId="0" borderId="0" xfId="0" applyFont="1" applyFill="1">
      <alignment vertical="top"/>
    </xf>
    <xf numFmtId="167" fontId="17" fillId="0" borderId="0" xfId="0" applyFont="1" applyFill="1" applyAlignment="1">
      <alignment horizontal="right" vertical="top"/>
    </xf>
    <xf numFmtId="167" fontId="17" fillId="0" borderId="0" xfId="0" applyFont="1" applyFill="1">
      <alignment vertical="top"/>
    </xf>
    <xf numFmtId="169" fontId="15" fillId="0" borderId="0" xfId="1" applyFont="1" applyFill="1">
      <alignment vertical="top"/>
    </xf>
    <xf numFmtId="169" fontId="15" fillId="0" borderId="0" xfId="1" applyFont="1">
      <alignment vertical="top"/>
    </xf>
    <xf numFmtId="169" fontId="16" fillId="0" borderId="0" xfId="1" applyFont="1">
      <alignment vertical="top"/>
    </xf>
    <xf numFmtId="169" fontId="17" fillId="0" borderId="0" xfId="1" applyFont="1">
      <alignment vertical="top"/>
    </xf>
    <xf numFmtId="169" fontId="17" fillId="0" borderId="0" xfId="1" applyFont="1" applyFill="1">
      <alignment vertical="top"/>
    </xf>
    <xf numFmtId="169" fontId="17" fillId="0" borderId="0" xfId="1" applyFont="1" applyFill="1" applyBorder="1">
      <alignment vertical="top"/>
    </xf>
    <xf numFmtId="171" fontId="14" fillId="0" borderId="0" xfId="5" applyFont="1">
      <alignment vertical="top"/>
    </xf>
    <xf numFmtId="173" fontId="15" fillId="0" borderId="0" xfId="4" applyFont="1" applyBorder="1">
      <alignment vertical="top"/>
    </xf>
    <xf numFmtId="173" fontId="16" fillId="0" borderId="0" xfId="4" applyFont="1" applyBorder="1">
      <alignment vertical="top"/>
    </xf>
    <xf numFmtId="173" fontId="17" fillId="0" borderId="0" xfId="4" applyFont="1" applyBorder="1">
      <alignment vertical="top"/>
    </xf>
    <xf numFmtId="173" fontId="17" fillId="2" borderId="0" xfId="4" applyFont="1" applyFill="1" applyBorder="1">
      <alignment vertical="top"/>
    </xf>
    <xf numFmtId="167" fontId="15" fillId="0" borderId="0" xfId="0" applyFont="1" applyBorder="1">
      <alignment vertical="top"/>
    </xf>
    <xf numFmtId="167" fontId="16" fillId="0" borderId="0" xfId="0" applyFont="1" applyBorder="1">
      <alignment vertical="top"/>
    </xf>
    <xf numFmtId="167" fontId="17" fillId="0" borderId="0" xfId="0" applyFont="1" applyBorder="1" applyAlignment="1">
      <alignment horizontal="right" vertical="top"/>
    </xf>
    <xf numFmtId="167" fontId="17" fillId="0" borderId="0" xfId="0" applyFont="1" applyBorder="1">
      <alignment vertical="top"/>
    </xf>
    <xf numFmtId="167" fontId="2" fillId="3" borderId="0" xfId="0" applyFont="1" applyFill="1">
      <alignment vertical="top"/>
    </xf>
    <xf numFmtId="173" fontId="17" fillId="0" borderId="0" xfId="4" applyFont="1" applyFill="1">
      <alignment vertical="top"/>
    </xf>
    <xf numFmtId="167" fontId="17" fillId="2" borderId="0" xfId="0" applyFont="1" applyFill="1">
      <alignment vertical="top"/>
    </xf>
    <xf numFmtId="173" fontId="15" fillId="0" borderId="0" xfId="4" applyFont="1" applyFill="1">
      <alignment vertical="top"/>
    </xf>
    <xf numFmtId="173" fontId="16" fillId="0" borderId="0" xfId="4" applyFont="1" applyFill="1">
      <alignment vertical="top"/>
    </xf>
    <xf numFmtId="167" fontId="12" fillId="0" borderId="0" xfId="0" applyFont="1">
      <alignment vertical="top"/>
    </xf>
    <xf numFmtId="169" fontId="17" fillId="0" borderId="0" xfId="0" applyNumberFormat="1" applyFont="1" applyFill="1" applyBorder="1" applyAlignment="1">
      <alignment vertical="top"/>
    </xf>
    <xf numFmtId="172" fontId="15" fillId="0" borderId="0" xfId="4" applyNumberFormat="1" applyFont="1" applyFill="1">
      <alignment vertical="top"/>
    </xf>
    <xf numFmtId="172" fontId="16" fillId="0" borderId="0" xfId="4" applyNumberFormat="1" applyFont="1" applyFill="1">
      <alignment vertical="top"/>
    </xf>
    <xf numFmtId="172" fontId="17" fillId="0" borderId="0" xfId="4" applyNumberFormat="1" applyFont="1" applyFill="1" applyAlignment="1">
      <alignment horizontal="right" vertical="top"/>
    </xf>
    <xf numFmtId="172" fontId="17" fillId="0" borderId="0" xfId="4" applyNumberFormat="1" applyFont="1" applyFill="1">
      <alignment vertical="top"/>
    </xf>
    <xf numFmtId="172" fontId="17" fillId="2" borderId="0" xfId="4" applyNumberFormat="1" applyFont="1" applyFill="1">
      <alignment vertical="top"/>
    </xf>
    <xf numFmtId="172" fontId="17" fillId="0" borderId="0" xfId="4" applyNumberFormat="1" applyFont="1" applyFill="1" applyBorder="1">
      <alignment vertical="top"/>
    </xf>
    <xf numFmtId="175" fontId="15" fillId="0" borderId="0" xfId="3" applyFont="1">
      <alignment vertical="top"/>
    </xf>
    <xf numFmtId="175" fontId="16" fillId="0" borderId="0" xfId="3" applyFont="1">
      <alignment vertical="top"/>
    </xf>
    <xf numFmtId="175" fontId="17" fillId="0" borderId="0" xfId="3" applyFont="1" applyAlignment="1">
      <alignment horizontal="right" vertical="top"/>
    </xf>
    <xf numFmtId="175" fontId="17" fillId="0" borderId="0" xfId="3" applyFont="1">
      <alignment vertical="top"/>
    </xf>
    <xf numFmtId="175" fontId="15" fillId="0" borderId="0" xfId="3" applyFont="1" applyFill="1">
      <alignment vertical="top"/>
    </xf>
    <xf numFmtId="175" fontId="17" fillId="0" borderId="0" xfId="3" applyFont="1" applyFill="1">
      <alignment vertical="top"/>
    </xf>
    <xf numFmtId="175" fontId="17" fillId="0" borderId="0" xfId="3" applyFont="1" applyFill="1" applyBorder="1">
      <alignment vertical="top"/>
    </xf>
    <xf numFmtId="174" fontId="3" fillId="5" borderId="0" xfId="2" applyFont="1" applyFill="1">
      <alignment vertical="top"/>
    </xf>
    <xf numFmtId="169" fontId="2" fillId="0" borderId="0" xfId="0" applyNumberFormat="1" applyFont="1" applyBorder="1">
      <alignment vertical="top"/>
    </xf>
    <xf numFmtId="169" fontId="3" fillId="0" borderId="0" xfId="0" applyNumberFormat="1" applyFont="1" applyBorder="1">
      <alignment vertical="top"/>
    </xf>
    <xf numFmtId="169" fontId="11" fillId="0" borderId="0" xfId="0" applyNumberFormat="1" applyFont="1">
      <alignment vertical="top"/>
    </xf>
    <xf numFmtId="169" fontId="11" fillId="0" borderId="0" xfId="1" applyNumberFormat="1" applyFont="1">
      <alignment vertical="top"/>
    </xf>
    <xf numFmtId="169" fontId="13" fillId="0" borderId="0" xfId="0" applyNumberFormat="1" applyFont="1">
      <alignment vertical="top"/>
    </xf>
    <xf numFmtId="169" fontId="2" fillId="0" borderId="0" xfId="0" applyNumberFormat="1" applyFont="1" applyAlignment="1">
      <alignment horizontal="right" vertical="top"/>
    </xf>
    <xf numFmtId="169" fontId="2" fillId="5" borderId="0" xfId="0" applyNumberFormat="1" applyFont="1" applyFill="1" applyBorder="1">
      <alignment vertical="top"/>
    </xf>
    <xf numFmtId="169" fontId="2" fillId="0" borderId="0" xfId="0" applyNumberFormat="1" applyFont="1">
      <alignment vertical="top"/>
    </xf>
    <xf numFmtId="169" fontId="2" fillId="2" borderId="0" xfId="0" applyNumberFormat="1" applyFont="1" applyFill="1">
      <alignment vertical="top"/>
    </xf>
    <xf numFmtId="167" fontId="19" fillId="0" borderId="0" xfId="0" applyFont="1" applyFill="1" applyBorder="1">
      <alignment vertical="top"/>
    </xf>
    <xf numFmtId="167" fontId="20" fillId="0" borderId="0" xfId="0" applyFont="1" applyFill="1" applyBorder="1">
      <alignment vertical="top"/>
    </xf>
    <xf numFmtId="167" fontId="18" fillId="0" borderId="0" xfId="0" applyFont="1" applyFill="1" applyBorder="1" applyAlignment="1">
      <alignment horizontal="right" vertical="top"/>
    </xf>
    <xf numFmtId="167" fontId="18" fillId="0" borderId="0" xfId="0" applyFont="1" applyFill="1" applyBorder="1">
      <alignment vertical="top"/>
    </xf>
    <xf numFmtId="174" fontId="11" fillId="0" borderId="0" xfId="2" applyFont="1" applyFill="1" applyBorder="1" applyAlignment="1">
      <alignment vertical="top"/>
    </xf>
    <xf numFmtId="174" fontId="9" fillId="0" borderId="0" xfId="2" applyFont="1" applyFill="1" applyBorder="1" applyAlignment="1">
      <alignment vertical="top"/>
    </xf>
    <xf numFmtId="174" fontId="2" fillId="0" borderId="0" xfId="2" applyFont="1" applyFill="1" applyBorder="1" applyAlignment="1">
      <alignment horizontal="right" vertical="top"/>
    </xf>
    <xf numFmtId="174" fontId="2" fillId="0" borderId="0" xfId="2" applyFont="1" applyAlignment="1">
      <alignment vertical="top"/>
    </xf>
    <xf numFmtId="174" fontId="2" fillId="0" borderId="0" xfId="2" applyFont="1" applyFill="1" applyAlignment="1">
      <alignment vertical="top"/>
    </xf>
    <xf numFmtId="174" fontId="12" fillId="0" borderId="0" xfId="2" applyFont="1" applyFill="1" applyBorder="1" applyAlignment="1">
      <alignment vertical="top"/>
    </xf>
    <xf numFmtId="175" fontId="11" fillId="0" borderId="0" xfId="3" applyFont="1" applyFill="1" applyBorder="1" applyAlignment="1">
      <alignment vertical="top"/>
    </xf>
    <xf numFmtId="169" fontId="11" fillId="0" borderId="0" xfId="1" applyFont="1" applyFill="1" applyBorder="1" applyAlignment="1">
      <alignment vertical="top"/>
    </xf>
    <xf numFmtId="175" fontId="9" fillId="0" borderId="0" xfId="3" applyFont="1" applyFill="1" applyBorder="1" applyAlignment="1">
      <alignment vertical="top"/>
    </xf>
    <xf numFmtId="175" fontId="2" fillId="0" borderId="0" xfId="3" applyFont="1" applyFill="1" applyBorder="1" applyAlignment="1">
      <alignment horizontal="right" vertical="top"/>
    </xf>
    <xf numFmtId="175" fontId="2" fillId="0" borderId="0" xfId="3" applyFont="1" applyFill="1" applyAlignment="1">
      <alignment vertical="top"/>
    </xf>
    <xf numFmtId="170" fontId="2" fillId="0" borderId="0" xfId="0" applyNumberFormat="1" applyFont="1" applyFill="1">
      <alignment vertical="top"/>
    </xf>
    <xf numFmtId="175" fontId="2" fillId="0" borderId="0" xfId="3" applyFont="1" applyFill="1" applyBorder="1" applyAlignment="1">
      <alignment vertical="top"/>
    </xf>
    <xf numFmtId="174" fontId="18" fillId="0" borderId="0" xfId="2" applyNumberFormat="1" applyFont="1">
      <alignment vertical="top"/>
    </xf>
    <xf numFmtId="171" fontId="3" fillId="5" borderId="0" xfId="5" applyFont="1" applyFill="1">
      <alignment vertical="top"/>
    </xf>
    <xf numFmtId="167" fontId="3" fillId="5" borderId="0" xfId="0" applyFont="1" applyFill="1">
      <alignment vertical="top"/>
    </xf>
    <xf numFmtId="167" fontId="2" fillId="5" borderId="0" xfId="0" applyFont="1" applyFill="1" applyBorder="1">
      <alignment vertical="top"/>
    </xf>
    <xf numFmtId="169" fontId="11" fillId="4" borderId="0" xfId="0" applyNumberFormat="1" applyFont="1" applyFill="1">
      <alignment vertical="top"/>
    </xf>
    <xf numFmtId="169" fontId="11" fillId="2" borderId="0" xfId="0" applyNumberFormat="1" applyFont="1" applyFill="1" applyBorder="1">
      <alignment vertical="top"/>
    </xf>
    <xf numFmtId="167" fontId="11" fillId="2" borderId="0" xfId="0" applyNumberFormat="1" applyFont="1" applyFill="1">
      <alignment vertical="top"/>
    </xf>
    <xf numFmtId="167" fontId="9" fillId="2" borderId="0" xfId="0" applyNumberFormat="1" applyFont="1" applyFill="1" applyBorder="1" applyAlignment="1">
      <alignment vertical="top"/>
    </xf>
    <xf numFmtId="169" fontId="2" fillId="2" borderId="0" xfId="0" applyNumberFormat="1" applyFont="1" applyFill="1" applyBorder="1" applyAlignment="1">
      <alignment horizontal="right" vertical="top"/>
    </xf>
    <xf numFmtId="167" fontId="2" fillId="2" borderId="0" xfId="0" applyNumberFormat="1" applyFont="1" applyFill="1">
      <alignment vertical="top"/>
    </xf>
    <xf numFmtId="167" fontId="2" fillId="2" borderId="0" xfId="0" applyNumberFormat="1" applyFont="1" applyFill="1" applyAlignment="1">
      <alignment horizontal="right" vertical="top"/>
    </xf>
    <xf numFmtId="167" fontId="2" fillId="0" borderId="2" xfId="0" applyFont="1" applyBorder="1">
      <alignment vertical="top"/>
    </xf>
    <xf numFmtId="167" fontId="2" fillId="0" borderId="0" xfId="0" applyNumberFormat="1" applyFont="1">
      <alignment vertical="top"/>
    </xf>
    <xf numFmtId="173" fontId="3" fillId="6" borderId="0" xfId="4" applyFont="1" applyFill="1">
      <alignment vertical="top"/>
    </xf>
    <xf numFmtId="177" fontId="3" fillId="6" borderId="0" xfId="5" applyNumberFormat="1" applyFont="1" applyFill="1">
      <alignment vertical="top"/>
    </xf>
    <xf numFmtId="167" fontId="5" fillId="0" borderId="0" xfId="0" applyFont="1" applyFill="1" applyBorder="1">
      <alignment vertical="top"/>
    </xf>
    <xf numFmtId="167" fontId="6" fillId="0" borderId="0" xfId="0" applyFont="1" applyFill="1" applyBorder="1">
      <alignment vertical="top"/>
    </xf>
    <xf numFmtId="167" fontId="7" fillId="0" borderId="0" xfId="0" applyFont="1" applyBorder="1" applyAlignment="1">
      <alignment horizontal="right" vertical="top"/>
    </xf>
    <xf numFmtId="167" fontId="17" fillId="0" borderId="2" xfId="0" applyFont="1" applyBorder="1">
      <alignment vertical="top"/>
    </xf>
    <xf numFmtId="169" fontId="2" fillId="0" borderId="0" xfId="0" applyNumberFormat="1" applyFont="1" applyAlignment="1">
      <alignment horizontal="left" vertical="top"/>
    </xf>
    <xf numFmtId="169" fontId="2" fillId="0" borderId="0" xfId="0" applyNumberFormat="1" applyFont="1" applyFill="1" applyBorder="1" applyAlignment="1">
      <alignment vertical="top"/>
    </xf>
    <xf numFmtId="169" fontId="3" fillId="6" borderId="0" xfId="1" applyFont="1" applyFill="1" applyBorder="1" applyAlignment="1">
      <alignment horizontal="right" vertical="top"/>
    </xf>
    <xf numFmtId="168" fontId="11" fillId="0" borderId="0" xfId="0" applyNumberFormat="1" applyFont="1">
      <alignment vertical="top"/>
    </xf>
    <xf numFmtId="168" fontId="9" fillId="0" borderId="0" xfId="0" applyNumberFormat="1" applyFont="1">
      <alignment vertical="top"/>
    </xf>
    <xf numFmtId="168" fontId="3" fillId="0" borderId="0" xfId="0" applyNumberFormat="1" applyFont="1">
      <alignment vertical="top"/>
    </xf>
    <xf numFmtId="168" fontId="2" fillId="0" borderId="0" xfId="0" applyNumberFormat="1" applyFont="1" applyBorder="1">
      <alignment vertical="top"/>
    </xf>
    <xf numFmtId="178" fontId="2" fillId="5" borderId="0" xfId="0" applyNumberFormat="1" applyFont="1" applyFill="1" applyBorder="1">
      <alignment vertical="top"/>
    </xf>
    <xf numFmtId="178" fontId="19" fillId="0" borderId="0" xfId="0" applyNumberFormat="1" applyFont="1" applyFill="1" applyBorder="1">
      <alignment vertical="top"/>
    </xf>
    <xf numFmtId="178" fontId="20" fillId="0" borderId="0" xfId="0" applyNumberFormat="1" applyFont="1" applyFill="1" applyBorder="1">
      <alignment vertical="top"/>
    </xf>
    <xf numFmtId="178" fontId="18" fillId="0" borderId="0" xfId="0" applyNumberFormat="1" applyFont="1" applyFill="1" applyBorder="1">
      <alignment vertical="top"/>
    </xf>
    <xf numFmtId="178" fontId="11" fillId="0" borderId="0" xfId="0" applyNumberFormat="1" applyFont="1" applyBorder="1">
      <alignment vertical="top"/>
    </xf>
    <xf numFmtId="178" fontId="13" fillId="0" borderId="0" xfId="0" applyNumberFormat="1" applyFont="1" applyBorder="1">
      <alignment vertical="top"/>
    </xf>
    <xf numFmtId="178" fontId="2" fillId="0" borderId="0" xfId="0" applyNumberFormat="1" applyFont="1" applyBorder="1">
      <alignment vertical="top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 customBuiltin="1"/>
    <cellStyle name="Comma [0]" xfId="6" builtinId="6" hidden="1"/>
    <cellStyle name="Currency" xfId="7" builtinId="4" hidden="1"/>
    <cellStyle name="Currency [0]" xfId="8" builtinId="7" hidden="1"/>
    <cellStyle name="DateLong" xfId="2"/>
    <cellStyle name="DateShort" xfId="3"/>
    <cellStyle name="Explanatory Text" xfId="25" builtinId="53" customBuiltin="1"/>
    <cellStyle name="Factor" xfId="4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5" builtinId="5" customBuiltin="1"/>
    <cellStyle name="Title" xfId="10" builtinId="15" customBuiltin="1"/>
    <cellStyle name="Total" xfId="26" builtinId="25" customBuiltin="1"/>
    <cellStyle name="Warning Text" xfId="23" builtinId="11" customBuiltin="1"/>
    <cellStyle name="Year" xfId="9"/>
  </cellStyles>
  <dxfs count="33"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rgb="FFCCFFCC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rgb="FFCCFFCC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rgb="FFCCFFCC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rgb="FFCCFFCC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rgb="FFCCFFCC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rgb="FFCCFFCC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</dxfs>
  <tableStyles count="0" defaultTableStyle="TableStyleMedium9" defaultPivotStyle="PivotStyleLight16"/>
  <colors>
    <mruColors>
      <color rgb="FFCCFFC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43"/>
    <outlinePr summaryBelow="0" summaryRight="0"/>
  </sheetPr>
  <dimension ref="A1:BF88"/>
  <sheetViews>
    <sheetView defaultGridColor="0" colorId="22" zoomScale="80" zoomScaleNormal="75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J5" sqref="J5"/>
    </sheetView>
  </sheetViews>
  <sheetFormatPr defaultColWidth="0" defaultRowHeight="12.75" outlineLevelRow="1" x14ac:dyDescent="0.2"/>
  <cols>
    <col min="1" max="1" width="1.28515625" style="47" customWidth="1"/>
    <col min="2" max="2" width="1.28515625" style="81" customWidth="1"/>
    <col min="3" max="3" width="1.28515625" style="55" customWidth="1"/>
    <col min="4" max="4" width="1.28515625" style="56" customWidth="1"/>
    <col min="5" max="5" width="40.7109375" style="57" customWidth="1"/>
    <col min="6" max="6" width="15.140625" style="57" bestFit="1" customWidth="1"/>
    <col min="7" max="8" width="11.7109375" style="57" customWidth="1"/>
    <col min="9" max="9" width="2.7109375" style="57" customWidth="1"/>
    <col min="10" max="58" width="11.7109375" style="57" hidden="1" customWidth="1"/>
    <col min="59" max="16384" width="9.140625" style="57" hidden="1"/>
  </cols>
  <sheetData>
    <row r="1" spans="1:58" s="4" customFormat="1" ht="26.25" x14ac:dyDescent="0.2">
      <c r="A1" s="1" t="str">
        <f ca="1" xml:space="preserve"> RIGHT(CELL("filename", $A$1), LEN(CELL("filename", $A$1)) - SEARCH("]", CELL("filename", $A$1)))</f>
        <v>InpC</v>
      </c>
      <c r="B1" s="81"/>
      <c r="C1" s="2"/>
      <c r="D1" s="3"/>
      <c r="F1" s="5"/>
      <c r="J1" s="6"/>
    </row>
    <row r="2" spans="1:58" s="14" customFormat="1" x14ac:dyDescent="0.2">
      <c r="A2" s="12"/>
      <c r="B2" s="81"/>
      <c r="C2" s="8"/>
      <c r="D2" s="9"/>
      <c r="F2"/>
      <c r="G2"/>
      <c r="H2" s="9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102" customFormat="1" x14ac:dyDescent="0.2">
      <c r="A3" s="105"/>
      <c r="B3" s="81"/>
      <c r="C3" s="8"/>
      <c r="D3" s="108"/>
      <c r="F3"/>
      <c r="G3"/>
      <c r="H3" s="99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</row>
    <row r="4" spans="1:58" s="20" customFormat="1" x14ac:dyDescent="0.2">
      <c r="B4" s="81"/>
      <c r="D4" s="98"/>
      <c r="E4" s="77"/>
      <c r="F4" s="98" t="s">
        <v>0</v>
      </c>
      <c r="G4" s="77" t="s">
        <v>1</v>
      </c>
      <c r="H4" s="77" t="s">
        <v>2</v>
      </c>
      <c r="I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58" s="14" customFormat="1" x14ac:dyDescent="0.2">
      <c r="A5" s="16"/>
      <c r="B5" s="81"/>
      <c r="C5" s="17"/>
      <c r="D5" s="18"/>
      <c r="E5" s="10"/>
      <c r="F5" s="19"/>
      <c r="G5" s="26"/>
      <c r="H5" s="26"/>
      <c r="I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104" customFormat="1" collapsed="1" x14ac:dyDescent="0.2">
      <c r="A6" s="227" t="s">
        <v>17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</row>
    <row r="7" spans="1:58" s="73" customFormat="1" hidden="1" outlineLevel="1" x14ac:dyDescent="0.2">
      <c r="A7" s="12"/>
      <c r="B7" s="81"/>
      <c r="C7" s="82"/>
      <c r="D7" s="83"/>
      <c r="F7" s="62"/>
    </row>
    <row r="8" spans="1:58" s="61" customFormat="1" hidden="1" outlineLevel="1" x14ac:dyDescent="0.2">
      <c r="A8" s="58"/>
      <c r="B8" s="81"/>
      <c r="C8" s="59"/>
      <c r="D8" s="60"/>
      <c r="E8" s="61" t="s">
        <v>79</v>
      </c>
      <c r="F8" s="196">
        <v>42370</v>
      </c>
      <c r="G8" s="61" t="s">
        <v>7</v>
      </c>
    </row>
    <row r="9" spans="1:58" s="62" customFormat="1" hidden="1" outlineLevel="1" x14ac:dyDescent="0.2">
      <c r="A9" s="58"/>
      <c r="B9" s="81"/>
      <c r="C9" s="72"/>
      <c r="D9" s="92"/>
    </row>
    <row r="10" spans="1:58" s="61" customFormat="1" hidden="1" outlineLevel="1" x14ac:dyDescent="0.2">
      <c r="A10" s="58"/>
      <c r="B10" s="81"/>
      <c r="C10" s="59"/>
      <c r="D10" s="60"/>
      <c r="E10" s="61" t="s">
        <v>81</v>
      </c>
      <c r="F10" s="196">
        <v>42551</v>
      </c>
      <c r="G10" s="61" t="s">
        <v>7</v>
      </c>
    </row>
    <row r="11" spans="1:58" s="62" customFormat="1" hidden="1" outlineLevel="1" x14ac:dyDescent="0.2">
      <c r="A11" s="58"/>
      <c r="B11" s="81"/>
      <c r="C11" s="72"/>
      <c r="D11" s="92"/>
    </row>
    <row r="12" spans="1:58" s="65" customFormat="1" hidden="1" outlineLevel="1" x14ac:dyDescent="0.2">
      <c r="A12" s="81"/>
      <c r="B12" s="81"/>
      <c r="C12" s="64"/>
      <c r="E12" s="65" t="s">
        <v>68</v>
      </c>
      <c r="F12" s="94">
        <v>3</v>
      </c>
      <c r="G12" s="65" t="s">
        <v>16</v>
      </c>
    </row>
    <row r="13" spans="1:58" s="66" customFormat="1" hidden="1" outlineLevel="1" x14ac:dyDescent="0.2">
      <c r="A13" s="63"/>
      <c r="B13" s="81"/>
      <c r="C13" s="95"/>
    </row>
    <row r="14" spans="1:58" s="66" customFormat="1" hidden="1" outlineLevel="1" x14ac:dyDescent="0.2">
      <c r="A14" s="63"/>
      <c r="B14" s="81"/>
      <c r="C14" s="95"/>
      <c r="E14" s="66" t="s">
        <v>29</v>
      </c>
      <c r="F14" s="94">
        <v>30</v>
      </c>
      <c r="G14" s="66" t="s">
        <v>16</v>
      </c>
    </row>
    <row r="15" spans="1:58" s="66" customFormat="1" hidden="1" outlineLevel="1" x14ac:dyDescent="0.2">
      <c r="A15" s="63"/>
      <c r="B15" s="81"/>
      <c r="C15" s="95"/>
    </row>
    <row r="16" spans="1:58" s="70" customFormat="1" hidden="1" outlineLevel="1" x14ac:dyDescent="0.2">
      <c r="A16" s="67"/>
      <c r="B16" s="81"/>
      <c r="C16" s="68"/>
      <c r="D16" s="69"/>
      <c r="E16" s="70" t="s">
        <v>27</v>
      </c>
      <c r="F16" s="71">
        <v>12</v>
      </c>
      <c r="G16" s="70" t="s">
        <v>13</v>
      </c>
    </row>
    <row r="17" spans="1:58" s="70" customFormat="1" hidden="1" outlineLevel="1" x14ac:dyDescent="0.2">
      <c r="A17" s="67"/>
      <c r="B17" s="81"/>
      <c r="C17" s="68"/>
      <c r="D17" s="69"/>
      <c r="F17" s="15"/>
    </row>
    <row r="18" spans="1:58" s="65" customFormat="1" hidden="1" outlineLevel="1" x14ac:dyDescent="0.2">
      <c r="A18" s="63"/>
      <c r="B18" s="81"/>
      <c r="C18" s="64"/>
      <c r="E18" s="65" t="s">
        <v>26</v>
      </c>
      <c r="F18" s="94">
        <v>6</v>
      </c>
      <c r="G18" s="65" t="s">
        <v>12</v>
      </c>
    </row>
    <row r="19" spans="1:58" s="70" customFormat="1" hidden="1" outlineLevel="1" x14ac:dyDescent="0.2">
      <c r="A19" s="67"/>
      <c r="B19" s="81"/>
      <c r="C19" s="68"/>
      <c r="D19" s="69"/>
      <c r="F19" s="15"/>
    </row>
    <row r="20" spans="1:58" hidden="1" outlineLevel="1" x14ac:dyDescent="0.2">
      <c r="E20" s="57" t="s">
        <v>80</v>
      </c>
      <c r="F20" s="176">
        <v>30</v>
      </c>
      <c r="G20" s="57" t="s">
        <v>8</v>
      </c>
    </row>
    <row r="21" spans="1:58" hidden="1" outlineLevel="1" x14ac:dyDescent="0.2">
      <c r="F21" s="73"/>
    </row>
    <row r="22" spans="1:58" s="70" customFormat="1" x14ac:dyDescent="0.2">
      <c r="A22" s="67"/>
      <c r="B22" s="81"/>
      <c r="C22" s="68"/>
      <c r="D22" s="69"/>
      <c r="F22" s="15"/>
    </row>
    <row r="23" spans="1:58" s="104" customFormat="1" collapsed="1" x14ac:dyDescent="0.2">
      <c r="A23" s="227" t="s">
        <v>58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</row>
    <row r="24" spans="1:58" s="70" customFormat="1" hidden="1" outlineLevel="1" x14ac:dyDescent="0.2">
      <c r="A24" s="67"/>
      <c r="B24" s="81"/>
      <c r="C24" s="68"/>
      <c r="D24" s="69"/>
      <c r="F24" s="15"/>
    </row>
    <row r="25" spans="1:58" s="80" customFormat="1" hidden="1" outlineLevel="1" x14ac:dyDescent="0.2">
      <c r="A25" s="78"/>
      <c r="B25" s="78"/>
      <c r="C25" s="79"/>
      <c r="E25" s="80" t="s">
        <v>62</v>
      </c>
      <c r="F25" s="224">
        <v>2.5000000000000001E-2</v>
      </c>
      <c r="G25" s="80" t="s">
        <v>59</v>
      </c>
    </row>
    <row r="26" spans="1:58" s="70" customFormat="1" hidden="1" outlineLevel="1" x14ac:dyDescent="0.2">
      <c r="A26" s="67"/>
      <c r="B26" s="81"/>
      <c r="C26" s="68"/>
      <c r="D26" s="69"/>
      <c r="F26" s="15"/>
    </row>
    <row r="27" spans="1:58" s="70" customFormat="1" hidden="1" outlineLevel="1" x14ac:dyDescent="0.2">
      <c r="A27" s="67"/>
      <c r="B27" s="81"/>
      <c r="C27" s="68"/>
      <c r="D27" s="69"/>
      <c r="E27" s="70" t="s">
        <v>84</v>
      </c>
      <c r="F27" s="196">
        <v>42551</v>
      </c>
      <c r="G27" s="70" t="s">
        <v>7</v>
      </c>
    </row>
    <row r="28" spans="1:58" s="70" customFormat="1" hidden="1" outlineLevel="1" x14ac:dyDescent="0.2">
      <c r="A28" s="67"/>
      <c r="B28" s="81"/>
      <c r="C28" s="68"/>
      <c r="D28" s="69"/>
      <c r="F28" s="15"/>
    </row>
    <row r="29" spans="1:58" s="70" customFormat="1" hidden="1" outlineLevel="1" x14ac:dyDescent="0.2">
      <c r="A29" s="67"/>
      <c r="B29" s="81"/>
      <c r="C29" s="68"/>
      <c r="D29" s="69"/>
      <c r="E29" s="70" t="s">
        <v>83</v>
      </c>
      <c r="F29" s="196">
        <v>42916</v>
      </c>
      <c r="G29" s="70" t="s">
        <v>7</v>
      </c>
    </row>
    <row r="30" spans="1:58" s="70" customFormat="1" hidden="1" outlineLevel="1" x14ac:dyDescent="0.2">
      <c r="A30" s="67"/>
      <c r="B30" s="81"/>
      <c r="C30" s="68"/>
      <c r="D30" s="69"/>
      <c r="F30" s="62"/>
    </row>
    <row r="31" spans="1:58" s="70" customFormat="1" x14ac:dyDescent="0.2">
      <c r="A31" s="67"/>
      <c r="B31" s="81"/>
      <c r="C31" s="68"/>
      <c r="D31" s="69"/>
      <c r="F31" s="15"/>
    </row>
    <row r="32" spans="1:58" s="104" customFormat="1" collapsed="1" x14ac:dyDescent="0.2">
      <c r="A32" s="227" t="s">
        <v>55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</row>
    <row r="33" spans="1:58" s="70" customFormat="1" hidden="1" outlineLevel="1" x14ac:dyDescent="0.2">
      <c r="A33" s="67"/>
      <c r="B33" s="81"/>
      <c r="C33" s="68"/>
      <c r="D33" s="69"/>
      <c r="F33" s="15"/>
    </row>
    <row r="34" spans="1:58" s="65" customFormat="1" hidden="1" outlineLevel="1" x14ac:dyDescent="0.2">
      <c r="A34" s="81"/>
      <c r="B34" s="81"/>
      <c r="C34" s="64"/>
      <c r="E34" s="197" t="s">
        <v>94</v>
      </c>
      <c r="F34" s="203">
        <v>1000</v>
      </c>
      <c r="G34" s="197" t="s">
        <v>93</v>
      </c>
      <c r="J34" s="80"/>
    </row>
    <row r="35" spans="1:58" s="70" customFormat="1" hidden="1" outlineLevel="1" x14ac:dyDescent="0.2">
      <c r="A35" s="67"/>
      <c r="B35" s="81"/>
      <c r="C35" s="68"/>
      <c r="D35" s="69"/>
      <c r="F35" s="15"/>
    </row>
    <row r="36" spans="1:58" s="247" customFormat="1" hidden="1" outlineLevel="1" x14ac:dyDescent="0.2">
      <c r="A36" s="245"/>
      <c r="B36" s="245"/>
      <c r="C36" s="246"/>
      <c r="E36" s="248" t="s">
        <v>98</v>
      </c>
      <c r="F36" s="249">
        <v>40</v>
      </c>
      <c r="G36" s="248" t="s">
        <v>103</v>
      </c>
    </row>
    <row r="37" spans="1:58" s="70" customFormat="1" hidden="1" outlineLevel="1" x14ac:dyDescent="0.2">
      <c r="A37" s="67"/>
      <c r="B37" s="81"/>
      <c r="C37" s="68"/>
      <c r="D37" s="69"/>
      <c r="F37" s="15"/>
    </row>
    <row r="38" spans="1:58" s="70" customFormat="1" x14ac:dyDescent="0.2">
      <c r="A38" s="67"/>
      <c r="B38" s="81"/>
      <c r="C38" s="68"/>
      <c r="D38" s="69"/>
      <c r="F38" s="15"/>
    </row>
    <row r="39" spans="1:58" s="104" customFormat="1" collapsed="1" x14ac:dyDescent="0.2">
      <c r="A39" s="227" t="s">
        <v>66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</row>
    <row r="40" spans="1:58" s="70" customFormat="1" hidden="1" outlineLevel="1" x14ac:dyDescent="0.2">
      <c r="A40" s="67"/>
      <c r="B40" s="81"/>
      <c r="C40" s="68"/>
      <c r="D40" s="69"/>
      <c r="F40" s="15"/>
    </row>
    <row r="41" spans="1:58" s="70" customFormat="1" hidden="1" outlineLevel="1" x14ac:dyDescent="0.2">
      <c r="A41" s="67"/>
      <c r="B41" s="81" t="s">
        <v>100</v>
      </c>
      <c r="C41" s="68"/>
      <c r="D41" s="69"/>
      <c r="F41" s="15"/>
    </row>
    <row r="42" spans="1:58" s="70" customFormat="1" hidden="1" outlineLevel="1" x14ac:dyDescent="0.2">
      <c r="A42" s="67"/>
      <c r="B42" s="81"/>
      <c r="C42" s="68"/>
      <c r="D42" s="69"/>
      <c r="E42" s="198" t="s">
        <v>100</v>
      </c>
      <c r="F42" s="225">
        <v>3000000</v>
      </c>
      <c r="G42" s="198" t="s">
        <v>104</v>
      </c>
    </row>
    <row r="43" spans="1:58" s="65" customFormat="1" hidden="1" outlineLevel="1" x14ac:dyDescent="0.2">
      <c r="A43" s="81"/>
      <c r="B43" s="81"/>
      <c r="C43" s="64"/>
      <c r="F43" s="66"/>
    </row>
    <row r="44" spans="1:58" s="65" customFormat="1" hidden="1" outlineLevel="1" x14ac:dyDescent="0.2">
      <c r="A44" s="81"/>
      <c r="B44" s="81" t="s">
        <v>73</v>
      </c>
      <c r="C44" s="64"/>
      <c r="F44" s="66"/>
    </row>
    <row r="45" spans="1:58" s="80" customFormat="1" hidden="1" outlineLevel="1" x14ac:dyDescent="0.2">
      <c r="A45" s="78"/>
      <c r="B45" s="78"/>
      <c r="C45" s="79"/>
      <c r="E45" s="80" t="s">
        <v>108</v>
      </c>
      <c r="F45" s="224">
        <v>2.5000000000000001E-2</v>
      </c>
      <c r="G45" s="80" t="s">
        <v>85</v>
      </c>
    </row>
    <row r="46" spans="1:58" s="70" customFormat="1" hidden="1" outlineLevel="1" x14ac:dyDescent="0.2">
      <c r="A46" s="67"/>
      <c r="B46" s="81"/>
      <c r="C46" s="68"/>
      <c r="D46" s="69"/>
      <c r="F46" s="15"/>
    </row>
    <row r="47" spans="1:58" s="70" customFormat="1" hidden="1" outlineLevel="1" x14ac:dyDescent="0.2">
      <c r="A47" s="67"/>
      <c r="B47" s="81" t="s">
        <v>72</v>
      </c>
      <c r="C47" s="68"/>
      <c r="D47" s="69"/>
      <c r="F47" s="15"/>
    </row>
    <row r="48" spans="1:58" s="70" customFormat="1" hidden="1" outlineLevel="1" x14ac:dyDescent="0.2">
      <c r="A48" s="67"/>
      <c r="B48" s="81"/>
      <c r="C48" s="68"/>
      <c r="D48" s="69"/>
      <c r="E48" s="70" t="s">
        <v>90</v>
      </c>
      <c r="F48" s="225">
        <v>50000</v>
      </c>
      <c r="G48" s="70" t="s">
        <v>104</v>
      </c>
    </row>
    <row r="49" spans="1:58" s="70" customFormat="1" hidden="1" outlineLevel="1" x14ac:dyDescent="0.2">
      <c r="A49" s="67"/>
      <c r="B49" s="81"/>
      <c r="C49" s="68"/>
      <c r="D49" s="69"/>
      <c r="F49" s="15"/>
    </row>
    <row r="50" spans="1:58" s="87" customFormat="1" x14ac:dyDescent="0.2">
      <c r="A50" s="78"/>
      <c r="B50" s="81"/>
      <c r="C50" s="85"/>
      <c r="F50" s="134"/>
    </row>
    <row r="51" spans="1:58" s="104" customFormat="1" collapsed="1" x14ac:dyDescent="0.2">
      <c r="A51" s="227" t="s">
        <v>48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</row>
    <row r="52" spans="1:58" hidden="1" outlineLevel="1" x14ac:dyDescent="0.2">
      <c r="F52" s="73"/>
    </row>
    <row r="53" spans="1:58" hidden="1" outlineLevel="1" x14ac:dyDescent="0.2">
      <c r="B53" s="81" t="s">
        <v>51</v>
      </c>
      <c r="F53" s="73"/>
    </row>
    <row r="54" spans="1:58" hidden="1" outlineLevel="1" x14ac:dyDescent="0.2">
      <c r="E54" s="76" t="s">
        <v>50</v>
      </c>
      <c r="F54" s="226">
        <v>200</v>
      </c>
      <c r="G54" s="76" t="s">
        <v>102</v>
      </c>
    </row>
    <row r="55" spans="1:58" hidden="1" outlineLevel="1" x14ac:dyDescent="0.2">
      <c r="F55" s="104"/>
    </row>
    <row r="56" spans="1:58" s="87" customFormat="1" x14ac:dyDescent="0.2">
      <c r="A56" s="78"/>
      <c r="B56" s="78"/>
      <c r="C56" s="85"/>
      <c r="F56" s="134"/>
    </row>
    <row r="57" spans="1:58" s="104" customFormat="1" collapsed="1" x14ac:dyDescent="0.2">
      <c r="A57" s="227" t="s">
        <v>107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</row>
    <row r="58" spans="1:58" s="87" customFormat="1" hidden="1" outlineLevel="1" x14ac:dyDescent="0.2">
      <c r="A58" s="78"/>
      <c r="B58" s="78"/>
      <c r="C58" s="85"/>
      <c r="F58" s="134"/>
    </row>
    <row r="59" spans="1:58" s="87" customFormat="1" hidden="1" outlineLevel="1" x14ac:dyDescent="0.2">
      <c r="A59" s="78"/>
      <c r="B59" s="78"/>
      <c r="C59" s="85"/>
      <c r="F59" s="134"/>
    </row>
    <row r="60" spans="1:58" x14ac:dyDescent="0.2">
      <c r="F60" s="73"/>
    </row>
    <row r="61" spans="1:58" collapsed="1" x14ac:dyDescent="0.2">
      <c r="A61" s="227" t="s">
        <v>78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</row>
    <row r="62" spans="1:58" hidden="1" outlineLevel="1" x14ac:dyDescent="0.2">
      <c r="F62" s="66"/>
    </row>
    <row r="63" spans="1:58" s="155" customFormat="1" hidden="1" outlineLevel="1" x14ac:dyDescent="0.2">
      <c r="A63" s="123"/>
      <c r="B63" s="123"/>
      <c r="C63" s="154"/>
      <c r="E63" s="155" t="s">
        <v>75</v>
      </c>
      <c r="F63" s="133">
        <v>1E-4</v>
      </c>
      <c r="G63" s="155" t="s">
        <v>49</v>
      </c>
    </row>
    <row r="64" spans="1:58" hidden="1" outlineLevel="1" x14ac:dyDescent="0.2">
      <c r="F64" s="104"/>
    </row>
    <row r="65" spans="1:7" hidden="1" outlineLevel="1" x14ac:dyDescent="0.2">
      <c r="E65" s="57" t="s">
        <v>109</v>
      </c>
      <c r="F65" s="109">
        <v>2</v>
      </c>
      <c r="G65" s="57" t="s">
        <v>110</v>
      </c>
    </row>
    <row r="66" spans="1:7" hidden="1" outlineLevel="1" x14ac:dyDescent="0.2">
      <c r="F66" s="104"/>
    </row>
    <row r="67" spans="1:7" hidden="1" outlineLevel="1" x14ac:dyDescent="0.2">
      <c r="E67" s="57" t="s">
        <v>52</v>
      </c>
      <c r="F67" s="109">
        <v>12</v>
      </c>
      <c r="G67" s="57" t="s">
        <v>12</v>
      </c>
    </row>
    <row r="68" spans="1:7" hidden="1" outlineLevel="1" x14ac:dyDescent="0.2">
      <c r="F68" s="104"/>
    </row>
    <row r="69" spans="1:7" hidden="1" outlineLevel="1" x14ac:dyDescent="0.2">
      <c r="E69" s="57" t="s">
        <v>111</v>
      </c>
      <c r="F69" s="109">
        <v>1000</v>
      </c>
      <c r="G69" s="57" t="s">
        <v>112</v>
      </c>
    </row>
    <row r="70" spans="1:7" hidden="1" outlineLevel="1" x14ac:dyDescent="0.2">
      <c r="F70" s="104"/>
    </row>
    <row r="71" spans="1:7" s="155" customFormat="1" hidden="1" outlineLevel="1" x14ac:dyDescent="0.2">
      <c r="A71" s="123"/>
      <c r="B71" s="123"/>
      <c r="C71" s="154"/>
      <c r="E71" s="155" t="s">
        <v>57</v>
      </c>
      <c r="F71" s="133">
        <v>1</v>
      </c>
      <c r="G71" s="155" t="s">
        <v>49</v>
      </c>
    </row>
    <row r="72" spans="1:7" hidden="1" outlineLevel="1" x14ac:dyDescent="0.2">
      <c r="F72" s="104"/>
    </row>
    <row r="73" spans="1:7" hidden="1" outlineLevel="1" x14ac:dyDescent="0.2">
      <c r="E73" s="57" t="s">
        <v>114</v>
      </c>
      <c r="F73" s="109">
        <v>1000</v>
      </c>
      <c r="G73" s="57" t="s">
        <v>113</v>
      </c>
    </row>
    <row r="74" spans="1:7" hidden="1" outlineLevel="1" x14ac:dyDescent="0.2">
      <c r="F74" s="66"/>
    </row>
    <row r="75" spans="1:7" s="104" customFormat="1" hidden="1" outlineLevel="1" x14ac:dyDescent="0.2">
      <c r="A75" s="106"/>
      <c r="B75" s="81" t="s">
        <v>115</v>
      </c>
      <c r="C75" s="55"/>
      <c r="D75" s="56"/>
      <c r="F75" s="66"/>
    </row>
    <row r="76" spans="1:7" s="104" customFormat="1" hidden="1" outlineLevel="1" x14ac:dyDescent="0.2">
      <c r="A76" s="106"/>
      <c r="B76" s="81"/>
      <c r="C76" s="55"/>
      <c r="D76" s="56"/>
      <c r="E76" s="104" t="s">
        <v>116</v>
      </c>
      <c r="F76" s="236">
        <v>1E-3</v>
      </c>
      <c r="G76" s="104" t="s">
        <v>119</v>
      </c>
    </row>
    <row r="77" spans="1:7" s="104" customFormat="1" hidden="1" outlineLevel="1" x14ac:dyDescent="0.2">
      <c r="A77" s="106"/>
      <c r="B77" s="81"/>
      <c r="C77" s="55"/>
      <c r="D77" s="56"/>
      <c r="F77" s="7"/>
    </row>
    <row r="78" spans="1:7" s="104" customFormat="1" hidden="1" outlineLevel="1" x14ac:dyDescent="0.2">
      <c r="A78" s="106"/>
      <c r="B78" s="81"/>
      <c r="C78" s="55"/>
      <c r="D78" s="56"/>
      <c r="E78" s="104" t="s">
        <v>117</v>
      </c>
      <c r="F78" s="236">
        <v>1E-3</v>
      </c>
      <c r="G78" s="104" t="s">
        <v>119</v>
      </c>
    </row>
    <row r="79" spans="1:7" s="104" customFormat="1" hidden="1" outlineLevel="1" x14ac:dyDescent="0.2">
      <c r="A79" s="106"/>
      <c r="B79" s="81"/>
      <c r="C79" s="55"/>
      <c r="D79" s="56"/>
      <c r="F79" s="7"/>
    </row>
    <row r="80" spans="1:7" s="104" customFormat="1" hidden="1" outlineLevel="1" x14ac:dyDescent="0.2">
      <c r="A80" s="106"/>
      <c r="B80" s="81"/>
      <c r="C80" s="55"/>
      <c r="D80" s="56"/>
      <c r="E80" s="104" t="s">
        <v>118</v>
      </c>
      <c r="F80" s="237">
        <v>1.0000000000000001E-5</v>
      </c>
      <c r="G80" s="104" t="s">
        <v>59</v>
      </c>
    </row>
    <row r="81" spans="1:6" s="104" customFormat="1" hidden="1" outlineLevel="1" x14ac:dyDescent="0.2">
      <c r="A81" s="106"/>
      <c r="B81" s="81"/>
      <c r="C81" s="55"/>
      <c r="D81" s="56"/>
      <c r="F81" s="66"/>
    </row>
    <row r="82" spans="1:6" s="104" customFormat="1" hidden="1" outlineLevel="1" x14ac:dyDescent="0.2">
      <c r="A82" s="106"/>
      <c r="B82" s="81"/>
      <c r="C82" s="55"/>
      <c r="D82" s="56"/>
      <c r="F82" s="66"/>
    </row>
    <row r="83" spans="1:6" s="232" customFormat="1" ht="12.75" hidden="1" customHeight="1" outlineLevel="1" x14ac:dyDescent="0.2">
      <c r="A83" s="228"/>
      <c r="B83" s="229"/>
      <c r="C83" s="230"/>
      <c r="D83" s="231"/>
      <c r="E83" s="232" t="s">
        <v>106</v>
      </c>
      <c r="F83" s="233"/>
    </row>
    <row r="84" spans="1:6" s="204" customFormat="1" x14ac:dyDescent="0.2">
      <c r="A84" s="199"/>
      <c r="B84" s="200"/>
      <c r="C84" s="201"/>
      <c r="D84" s="202"/>
    </row>
    <row r="86" spans="1:6" s="204" customFormat="1" x14ac:dyDescent="0.2">
      <c r="A86" s="199"/>
      <c r="B86" s="200"/>
      <c r="C86" s="201"/>
      <c r="D86" s="202"/>
    </row>
    <row r="88" spans="1:6" s="204" customFormat="1" x14ac:dyDescent="0.2">
      <c r="A88" s="199"/>
      <c r="B88" s="200"/>
      <c r="C88" s="201"/>
      <c r="D88" s="202"/>
    </row>
  </sheetData>
  <phoneticPr fontId="4" type="noConversion"/>
  <printOptions headings="1"/>
  <pageMargins left="1.9" right="1.9" top="2.5" bottom="2.5" header="1.3" footer="1.3"/>
  <pageSetup paperSize="9" scale="55" orientation="landscape" blackAndWhite="1" r:id="rId1"/>
  <headerFooter alignWithMargins="0">
    <oddHeader>&amp;LPROJECT [XXX]&amp;CSheet:&amp;A&amp;RSTRICTLY CONFIDENTIAL</oddHeader>
    <oddFooter>&amp;L&amp;F ( Printed on &amp;D at &amp;T 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Z157"/>
  <sheetViews>
    <sheetView defaultGridColor="0" colorId="22" zoomScale="80" zoomScaleNormal="75" workbookViewId="0">
      <pane xSplit="9" ySplit="5" topLeftCell="J6" activePane="bottomRight" state="frozen"/>
      <selection activeCell="G16" sqref="G16"/>
      <selection pane="topRight" activeCell="G16" sqref="G16"/>
      <selection pane="bottomLeft" activeCell="G16" sqref="G16"/>
      <selection pane="bottomRight" activeCell="J6" sqref="J6"/>
    </sheetView>
  </sheetViews>
  <sheetFormatPr defaultColWidth="0" defaultRowHeight="12.75" x14ac:dyDescent="0.2"/>
  <cols>
    <col min="1" max="2" width="1.28515625" style="47" customWidth="1"/>
    <col min="3" max="3" width="1.28515625" style="55" customWidth="1"/>
    <col min="4" max="4" width="1.28515625" style="56" customWidth="1"/>
    <col min="5" max="5" width="40.7109375" style="57" customWidth="1"/>
    <col min="6" max="6" width="12.7109375" style="57" customWidth="1"/>
    <col min="7" max="8" width="11.7109375" style="57" customWidth="1"/>
    <col min="9" max="9" width="2.7109375" style="57" customWidth="1"/>
    <col min="10" max="78" width="11.7109375" style="57" customWidth="1"/>
    <col min="79" max="16384" width="0" style="120" hidden="1"/>
  </cols>
  <sheetData>
    <row r="1" spans="1:78" s="119" customFormat="1" ht="26.25" x14ac:dyDescent="0.2">
      <c r="A1" s="1" t="str">
        <f ca="1" xml:space="preserve"> RIGHT(CELL("filename", $A$1), LEN(CELL("filename", $A$1)) - SEARCH("]", CELL("filename", $A$1)))</f>
        <v>Time</v>
      </c>
      <c r="B1" s="1"/>
      <c r="C1" s="2"/>
      <c r="D1" s="3"/>
      <c r="E1" s="4"/>
      <c r="F1" s="5"/>
      <c r="G1" s="4"/>
      <c r="H1" s="4"/>
      <c r="I1" s="4"/>
      <c r="J1" s="4"/>
      <c r="K1" s="4"/>
      <c r="L1" s="4"/>
      <c r="M1" s="4"/>
      <c r="N1" s="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s="14" customFormat="1" x14ac:dyDescent="0.2">
      <c r="A2" s="12"/>
      <c r="B2" s="12"/>
      <c r="C2" s="8"/>
      <c r="D2" s="9"/>
      <c r="E2" s="10" t="str">
        <f xml:space="preserve"> Time!E$23</f>
        <v>Model period ending</v>
      </c>
      <c r="F2"/>
      <c r="G2"/>
      <c r="H2" s="10"/>
      <c r="I2" s="10"/>
      <c r="J2" s="13">
        <f xml:space="preserve"> Time!J$23</f>
        <v>42551</v>
      </c>
      <c r="K2" s="13">
        <f xml:space="preserve"> Time!K$23</f>
        <v>42735</v>
      </c>
      <c r="L2" s="13">
        <f xml:space="preserve"> Time!L$23</f>
        <v>42916</v>
      </c>
      <c r="M2" s="13">
        <f xml:space="preserve"> Time!M$23</f>
        <v>43100</v>
      </c>
      <c r="N2" s="13">
        <f xml:space="preserve"> Time!N$23</f>
        <v>43281</v>
      </c>
      <c r="O2" s="13">
        <f xml:space="preserve"> Time!O$23</f>
        <v>43465</v>
      </c>
      <c r="P2" s="13">
        <f xml:space="preserve"> Time!P$23</f>
        <v>43646</v>
      </c>
      <c r="Q2" s="13">
        <f xml:space="preserve"> Time!Q$23</f>
        <v>43830</v>
      </c>
      <c r="R2" s="13">
        <f xml:space="preserve"> Time!R$23</f>
        <v>44012</v>
      </c>
      <c r="S2" s="13">
        <f xml:space="preserve"> Time!S$23</f>
        <v>44196</v>
      </c>
      <c r="T2" s="13">
        <f xml:space="preserve"> Time!T$23</f>
        <v>44377</v>
      </c>
      <c r="U2" s="13">
        <f xml:space="preserve"> Time!U$23</f>
        <v>44561</v>
      </c>
      <c r="V2" s="13">
        <f xml:space="preserve"> Time!V$23</f>
        <v>44742</v>
      </c>
      <c r="W2" s="13">
        <f xml:space="preserve"> Time!W$23</f>
        <v>44926</v>
      </c>
      <c r="X2" s="13">
        <f xml:space="preserve"> Time!X$23</f>
        <v>45107</v>
      </c>
      <c r="Y2" s="13">
        <f xml:space="preserve"> Time!Y$23</f>
        <v>45291</v>
      </c>
      <c r="Z2" s="13">
        <f xml:space="preserve"> Time!Z$23</f>
        <v>45473</v>
      </c>
      <c r="AA2" s="13">
        <f xml:space="preserve"> Time!AA$23</f>
        <v>45657</v>
      </c>
      <c r="AB2" s="13">
        <f xml:space="preserve"> Time!AB$23</f>
        <v>45838</v>
      </c>
      <c r="AC2" s="13">
        <f xml:space="preserve"> Time!AC$23</f>
        <v>46022</v>
      </c>
      <c r="AD2" s="13">
        <f xml:space="preserve"> Time!AD$23</f>
        <v>46203</v>
      </c>
      <c r="AE2" s="13">
        <f xml:space="preserve"> Time!AE$23</f>
        <v>46387</v>
      </c>
      <c r="AF2" s="13">
        <f xml:space="preserve"> Time!AF$23</f>
        <v>46568</v>
      </c>
      <c r="AG2" s="13">
        <f xml:space="preserve"> Time!AG$23</f>
        <v>46752</v>
      </c>
      <c r="AH2" s="13">
        <f xml:space="preserve"> Time!AH$23</f>
        <v>46934</v>
      </c>
      <c r="AI2" s="13">
        <f xml:space="preserve"> Time!AI$23</f>
        <v>47118</v>
      </c>
      <c r="AJ2" s="13">
        <f xml:space="preserve"> Time!AJ$23</f>
        <v>47299</v>
      </c>
      <c r="AK2" s="13">
        <f xml:space="preserve"> Time!AK$23</f>
        <v>47483</v>
      </c>
      <c r="AL2" s="13">
        <f xml:space="preserve"> Time!AL$23</f>
        <v>47664</v>
      </c>
      <c r="AM2" s="13">
        <f xml:space="preserve"> Time!AM$23</f>
        <v>47848</v>
      </c>
      <c r="AN2" s="13">
        <f xml:space="preserve"> Time!AN$23</f>
        <v>48029</v>
      </c>
      <c r="AO2" s="13">
        <f xml:space="preserve"> Time!AO$23</f>
        <v>48213</v>
      </c>
      <c r="AP2" s="13">
        <f xml:space="preserve"> Time!AP$23</f>
        <v>48395</v>
      </c>
      <c r="AQ2" s="13">
        <f xml:space="preserve"> Time!AQ$23</f>
        <v>48579</v>
      </c>
      <c r="AR2" s="13">
        <f xml:space="preserve"> Time!AR$23</f>
        <v>48760</v>
      </c>
      <c r="AS2" s="13">
        <f xml:space="preserve"> Time!AS$23</f>
        <v>48944</v>
      </c>
      <c r="AT2" s="13">
        <f xml:space="preserve"> Time!AT$23</f>
        <v>49125</v>
      </c>
      <c r="AU2" s="13">
        <f xml:space="preserve"> Time!AU$23</f>
        <v>49309</v>
      </c>
      <c r="AV2" s="13">
        <f xml:space="preserve"> Time!AV$23</f>
        <v>49490</v>
      </c>
      <c r="AW2" s="13">
        <f xml:space="preserve"> Time!AW$23</f>
        <v>49674</v>
      </c>
      <c r="AX2" s="13">
        <f xml:space="preserve"> Time!AX$23</f>
        <v>49856</v>
      </c>
      <c r="AY2" s="13">
        <f xml:space="preserve"> Time!AY$23</f>
        <v>50040</v>
      </c>
      <c r="AZ2" s="13">
        <f xml:space="preserve"> Time!AZ$23</f>
        <v>50221</v>
      </c>
      <c r="BA2" s="13">
        <f xml:space="preserve"> Time!BA$23</f>
        <v>50405</v>
      </c>
      <c r="BB2" s="13">
        <f xml:space="preserve"> Time!BB$23</f>
        <v>50586</v>
      </c>
      <c r="BC2" s="13">
        <f xml:space="preserve"> Time!BC$23</f>
        <v>50770</v>
      </c>
      <c r="BD2" s="13">
        <f xml:space="preserve"> Time!BD$23</f>
        <v>50951</v>
      </c>
      <c r="BE2" s="13">
        <f xml:space="preserve"> Time!BE$23</f>
        <v>51135</v>
      </c>
      <c r="BF2" s="13">
        <f xml:space="preserve"> Time!BF$23</f>
        <v>51317</v>
      </c>
      <c r="BG2" s="13">
        <f xml:space="preserve"> Time!BG$23</f>
        <v>51501</v>
      </c>
      <c r="BH2" s="13">
        <f xml:space="preserve"> Time!BH$23</f>
        <v>51682</v>
      </c>
      <c r="BI2" s="13">
        <f xml:space="preserve"> Time!BI$23</f>
        <v>51866</v>
      </c>
      <c r="BJ2" s="13">
        <f xml:space="preserve"> Time!BJ$23</f>
        <v>52047</v>
      </c>
      <c r="BK2" s="13">
        <f xml:space="preserve"> Time!BK$23</f>
        <v>52231</v>
      </c>
      <c r="BL2" s="13">
        <f xml:space="preserve"> Time!BL$23</f>
        <v>52412</v>
      </c>
      <c r="BM2" s="13">
        <f xml:space="preserve"> Time!BM$23</f>
        <v>52596</v>
      </c>
      <c r="BN2" s="13">
        <f xml:space="preserve"> Time!BN$23</f>
        <v>52778</v>
      </c>
      <c r="BO2" s="13">
        <f xml:space="preserve"> Time!BO$23</f>
        <v>52962</v>
      </c>
      <c r="BP2" s="13">
        <f xml:space="preserve"> Time!BP$23</f>
        <v>53143</v>
      </c>
      <c r="BQ2" s="13">
        <f xml:space="preserve"> Time!BQ$23</f>
        <v>53327</v>
      </c>
      <c r="BR2" s="13">
        <f xml:space="preserve"> Time!BR$23</f>
        <v>53508</v>
      </c>
      <c r="BS2" s="13">
        <f xml:space="preserve"> Time!BS$23</f>
        <v>53692</v>
      </c>
      <c r="BT2" s="13">
        <f xml:space="preserve"> Time!BT$23</f>
        <v>53873</v>
      </c>
      <c r="BU2" s="13">
        <f xml:space="preserve"> Time!BU$23</f>
        <v>54057</v>
      </c>
      <c r="BV2" s="13">
        <f xml:space="preserve"> Time!BV$23</f>
        <v>54239</v>
      </c>
      <c r="BW2" s="13">
        <f xml:space="preserve"> Time!BW$23</f>
        <v>54423</v>
      </c>
      <c r="BX2" s="13">
        <f xml:space="preserve"> Time!BX$23</f>
        <v>54604</v>
      </c>
      <c r="BY2" s="13">
        <f xml:space="preserve"> Time!BY$23</f>
        <v>54788</v>
      </c>
      <c r="BZ2" s="13">
        <f xml:space="preserve"> Time!BZ$23</f>
        <v>54969</v>
      </c>
    </row>
    <row r="3" spans="1:78" s="14" customFormat="1" x14ac:dyDescent="0.2">
      <c r="A3" s="12"/>
      <c r="B3" s="12"/>
      <c r="C3" s="8"/>
      <c r="D3" s="9"/>
      <c r="E3" s="10" t="str">
        <f xml:space="preserve"> Time!E$114</f>
        <v xml:space="preserve">Actual vs forecast </v>
      </c>
      <c r="F3"/>
      <c r="G3"/>
      <c r="H3" s="10"/>
      <c r="I3" s="10"/>
      <c r="J3" s="244" t="str">
        <f xml:space="preserve"> Time!J$114</f>
        <v>Fin Close</v>
      </c>
      <c r="K3" s="244" t="str">
        <f xml:space="preserve"> Time!K$114</f>
        <v>Construction</v>
      </c>
      <c r="L3" s="244" t="str">
        <f xml:space="preserve"> Time!L$114</f>
        <v>Construction</v>
      </c>
      <c r="M3" s="244" t="str">
        <f xml:space="preserve"> Time!M$114</f>
        <v>Construction</v>
      </c>
      <c r="N3" s="244" t="str">
        <f xml:space="preserve"> Time!N$114</f>
        <v>Construction</v>
      </c>
      <c r="O3" s="244" t="str">
        <f xml:space="preserve"> Time!O$114</f>
        <v>Construction</v>
      </c>
      <c r="P3" s="244" t="str">
        <f xml:space="preserve"> Time!P$114</f>
        <v>Construction</v>
      </c>
      <c r="Q3" s="244" t="str">
        <f xml:space="preserve"> Time!Q$114</f>
        <v>Operations</v>
      </c>
      <c r="R3" s="244" t="str">
        <f xml:space="preserve"> Time!R$114</f>
        <v>Operations</v>
      </c>
      <c r="S3" s="244" t="str">
        <f xml:space="preserve"> Time!S$114</f>
        <v>Operations</v>
      </c>
      <c r="T3" s="244" t="str">
        <f xml:space="preserve"> Time!T$114</f>
        <v>Operations</v>
      </c>
      <c r="U3" s="244" t="str">
        <f xml:space="preserve"> Time!U$114</f>
        <v>Operations</v>
      </c>
      <c r="V3" s="244" t="str">
        <f xml:space="preserve"> Time!V$114</f>
        <v>Operations</v>
      </c>
      <c r="W3" s="244" t="str">
        <f xml:space="preserve"> Time!W$114</f>
        <v>Operations</v>
      </c>
      <c r="X3" s="244" t="str">
        <f xml:space="preserve"> Time!X$114</f>
        <v>Operations</v>
      </c>
      <c r="Y3" s="244" t="str">
        <f xml:space="preserve"> Time!Y$114</f>
        <v>Operations</v>
      </c>
      <c r="Z3" s="244" t="str">
        <f xml:space="preserve"> Time!Z$114</f>
        <v>Operations</v>
      </c>
      <c r="AA3" s="244" t="str">
        <f xml:space="preserve"> Time!AA$114</f>
        <v>Operations</v>
      </c>
      <c r="AB3" s="244" t="str">
        <f xml:space="preserve"> Time!AB$114</f>
        <v>Operations</v>
      </c>
      <c r="AC3" s="244" t="str">
        <f xml:space="preserve"> Time!AC$114</f>
        <v>Operations</v>
      </c>
      <c r="AD3" s="244" t="str">
        <f xml:space="preserve"> Time!AD$114</f>
        <v>Operations</v>
      </c>
      <c r="AE3" s="244" t="str">
        <f xml:space="preserve"> Time!AE$114</f>
        <v>Operations</v>
      </c>
      <c r="AF3" s="244" t="str">
        <f xml:space="preserve"> Time!AF$114</f>
        <v>Operations</v>
      </c>
      <c r="AG3" s="244" t="str">
        <f xml:space="preserve"> Time!AG$114</f>
        <v>Operations</v>
      </c>
      <c r="AH3" s="244" t="str">
        <f xml:space="preserve"> Time!AH$114</f>
        <v>Operations</v>
      </c>
      <c r="AI3" s="244" t="str">
        <f xml:space="preserve"> Time!AI$114</f>
        <v>Operations</v>
      </c>
      <c r="AJ3" s="244" t="str">
        <f xml:space="preserve"> Time!AJ$114</f>
        <v>Operations</v>
      </c>
      <c r="AK3" s="244" t="str">
        <f xml:space="preserve"> Time!AK$114</f>
        <v>Operations</v>
      </c>
      <c r="AL3" s="244" t="str">
        <f xml:space="preserve"> Time!AL$114</f>
        <v>Operations</v>
      </c>
      <c r="AM3" s="244" t="str">
        <f xml:space="preserve"> Time!AM$114</f>
        <v>Operations</v>
      </c>
      <c r="AN3" s="244" t="str">
        <f xml:space="preserve"> Time!AN$114</f>
        <v>Operations</v>
      </c>
      <c r="AO3" s="244" t="str">
        <f xml:space="preserve"> Time!AO$114</f>
        <v>Operations</v>
      </c>
      <c r="AP3" s="244" t="str">
        <f xml:space="preserve"> Time!AP$114</f>
        <v>Operations</v>
      </c>
      <c r="AQ3" s="244" t="str">
        <f xml:space="preserve"> Time!AQ$114</f>
        <v>Operations</v>
      </c>
      <c r="AR3" s="244" t="str">
        <f xml:space="preserve"> Time!AR$114</f>
        <v>Operations</v>
      </c>
      <c r="AS3" s="244" t="str">
        <f xml:space="preserve"> Time!AS$114</f>
        <v>Operations</v>
      </c>
      <c r="AT3" s="244" t="str">
        <f xml:space="preserve"> Time!AT$114</f>
        <v>Operations</v>
      </c>
      <c r="AU3" s="244" t="str">
        <f xml:space="preserve"> Time!AU$114</f>
        <v>Operations</v>
      </c>
      <c r="AV3" s="244" t="str">
        <f xml:space="preserve"> Time!AV$114</f>
        <v>Operations</v>
      </c>
      <c r="AW3" s="244" t="str">
        <f xml:space="preserve"> Time!AW$114</f>
        <v>Operations</v>
      </c>
      <c r="AX3" s="244" t="str">
        <f xml:space="preserve"> Time!AX$114</f>
        <v>Operations</v>
      </c>
      <c r="AY3" s="244" t="str">
        <f xml:space="preserve"> Time!AY$114</f>
        <v>Operations</v>
      </c>
      <c r="AZ3" s="244" t="str">
        <f xml:space="preserve"> Time!AZ$114</f>
        <v>Operations</v>
      </c>
      <c r="BA3" s="244" t="str">
        <f xml:space="preserve"> Time!BA$114</f>
        <v>Operations</v>
      </c>
      <c r="BB3" s="244" t="str">
        <f xml:space="preserve"> Time!BB$114</f>
        <v>Operations</v>
      </c>
      <c r="BC3" s="244" t="str">
        <f xml:space="preserve"> Time!BC$114</f>
        <v>Operations</v>
      </c>
      <c r="BD3" s="244" t="str">
        <f xml:space="preserve"> Time!BD$114</f>
        <v>Operations</v>
      </c>
      <c r="BE3" s="244" t="str">
        <f xml:space="preserve"> Time!BE$114</f>
        <v>Operations</v>
      </c>
      <c r="BF3" s="244" t="str">
        <f xml:space="preserve"> Time!BF$114</f>
        <v>Operations</v>
      </c>
      <c r="BG3" s="244" t="str">
        <f xml:space="preserve"> Time!BG$114</f>
        <v>Operations</v>
      </c>
      <c r="BH3" s="244" t="str">
        <f xml:space="preserve"> Time!BH$114</f>
        <v>Operations</v>
      </c>
      <c r="BI3" s="244" t="str">
        <f xml:space="preserve"> Time!BI$114</f>
        <v>Operations</v>
      </c>
      <c r="BJ3" s="244" t="str">
        <f xml:space="preserve"> Time!BJ$114</f>
        <v>Operations</v>
      </c>
      <c r="BK3" s="244" t="str">
        <f xml:space="preserve"> Time!BK$114</f>
        <v>Operations</v>
      </c>
      <c r="BL3" s="244" t="str">
        <f xml:space="preserve"> Time!BL$114</f>
        <v>Operations</v>
      </c>
      <c r="BM3" s="244" t="str">
        <f xml:space="preserve"> Time!BM$114</f>
        <v>Operations</v>
      </c>
      <c r="BN3" s="244" t="str">
        <f xml:space="preserve"> Time!BN$114</f>
        <v>Operations</v>
      </c>
      <c r="BO3" s="244" t="str">
        <f xml:space="preserve"> Time!BO$114</f>
        <v>Operations</v>
      </c>
      <c r="BP3" s="244" t="str">
        <f xml:space="preserve"> Time!BP$114</f>
        <v>Operations</v>
      </c>
      <c r="BQ3" s="244" t="str">
        <f xml:space="preserve"> Time!BQ$114</f>
        <v>Operations</v>
      </c>
      <c r="BR3" s="244" t="str">
        <f xml:space="preserve"> Time!BR$114</f>
        <v>Operations</v>
      </c>
      <c r="BS3" s="244" t="str">
        <f xml:space="preserve"> Time!BS$114</f>
        <v>Operations</v>
      </c>
      <c r="BT3" s="244" t="str">
        <f xml:space="preserve"> Time!BT$114</f>
        <v>Operations</v>
      </c>
      <c r="BU3" s="244" t="str">
        <f xml:space="preserve"> Time!BU$114</f>
        <v>Operations</v>
      </c>
      <c r="BV3" s="244" t="str">
        <f xml:space="preserve"> Time!BV$114</f>
        <v>Operations</v>
      </c>
      <c r="BW3" s="244" t="str">
        <f xml:space="preserve"> Time!BW$114</f>
        <v>Operations</v>
      </c>
      <c r="BX3" s="244" t="str">
        <f xml:space="preserve"> Time!BX$114</f>
        <v>Operations</v>
      </c>
      <c r="BY3" s="244" t="str">
        <f xml:space="preserve"> Time!BY$114</f>
        <v>Post-Frcst</v>
      </c>
      <c r="BZ3" s="244" t="str">
        <f xml:space="preserve"> Time!BZ$114</f>
        <v>Post-Frcst</v>
      </c>
    </row>
    <row r="4" spans="1:78" s="14" customFormat="1" x14ac:dyDescent="0.2">
      <c r="A4" s="12"/>
      <c r="B4" s="12"/>
      <c r="C4" s="8"/>
      <c r="D4" s="9"/>
      <c r="E4" s="14" t="str">
        <f xml:space="preserve"> Time!E$137</f>
        <v>Financial year ending</v>
      </c>
      <c r="F4"/>
      <c r="G4"/>
      <c r="H4" s="10"/>
      <c r="I4" s="10"/>
      <c r="J4" s="15">
        <f xml:space="preserve"> Time!J$137</f>
        <v>2016</v>
      </c>
      <c r="K4" s="15">
        <f xml:space="preserve"> Time!K$137</f>
        <v>2016</v>
      </c>
      <c r="L4" s="15">
        <f xml:space="preserve"> Time!L$137</f>
        <v>2017</v>
      </c>
      <c r="M4" s="15">
        <f xml:space="preserve"> Time!M$137</f>
        <v>2017</v>
      </c>
      <c r="N4" s="15">
        <f xml:space="preserve"> Time!N$137</f>
        <v>2018</v>
      </c>
      <c r="O4" s="15">
        <f xml:space="preserve"> Time!O$137</f>
        <v>2018</v>
      </c>
      <c r="P4" s="15">
        <f xml:space="preserve"> Time!P$137</f>
        <v>2019</v>
      </c>
      <c r="Q4" s="15">
        <f xml:space="preserve"> Time!Q$137</f>
        <v>2019</v>
      </c>
      <c r="R4" s="15">
        <f xml:space="preserve"> Time!R$137</f>
        <v>2020</v>
      </c>
      <c r="S4" s="15">
        <f xml:space="preserve"> Time!S$137</f>
        <v>2020</v>
      </c>
      <c r="T4" s="15">
        <f xml:space="preserve"> Time!T$137</f>
        <v>2021</v>
      </c>
      <c r="U4" s="15">
        <f xml:space="preserve"> Time!U$137</f>
        <v>2021</v>
      </c>
      <c r="V4" s="15">
        <f xml:space="preserve"> Time!V$137</f>
        <v>2022</v>
      </c>
      <c r="W4" s="15">
        <f xml:space="preserve"> Time!W$137</f>
        <v>2022</v>
      </c>
      <c r="X4" s="15">
        <f xml:space="preserve"> Time!X$137</f>
        <v>2023</v>
      </c>
      <c r="Y4" s="15">
        <f xml:space="preserve"> Time!Y$137</f>
        <v>2023</v>
      </c>
      <c r="Z4" s="15">
        <f xml:space="preserve"> Time!Z$137</f>
        <v>2024</v>
      </c>
      <c r="AA4" s="15">
        <f xml:space="preserve"> Time!AA$137</f>
        <v>2024</v>
      </c>
      <c r="AB4" s="15">
        <f xml:space="preserve"> Time!AB$137</f>
        <v>2025</v>
      </c>
      <c r="AC4" s="15">
        <f xml:space="preserve"> Time!AC$137</f>
        <v>2025</v>
      </c>
      <c r="AD4" s="15">
        <f xml:space="preserve"> Time!AD$137</f>
        <v>2026</v>
      </c>
      <c r="AE4" s="15">
        <f xml:space="preserve"> Time!AE$137</f>
        <v>2026</v>
      </c>
      <c r="AF4" s="15">
        <f xml:space="preserve"> Time!AF$137</f>
        <v>2027</v>
      </c>
      <c r="AG4" s="15">
        <f xml:space="preserve"> Time!AG$137</f>
        <v>2027</v>
      </c>
      <c r="AH4" s="15">
        <f xml:space="preserve"> Time!AH$137</f>
        <v>2028</v>
      </c>
      <c r="AI4" s="15">
        <f xml:space="preserve"> Time!AI$137</f>
        <v>2028</v>
      </c>
      <c r="AJ4" s="15">
        <f xml:space="preserve"> Time!AJ$137</f>
        <v>2029</v>
      </c>
      <c r="AK4" s="15">
        <f xml:space="preserve"> Time!AK$137</f>
        <v>2029</v>
      </c>
      <c r="AL4" s="15">
        <f xml:space="preserve"> Time!AL$137</f>
        <v>2030</v>
      </c>
      <c r="AM4" s="15">
        <f xml:space="preserve"> Time!AM$137</f>
        <v>2030</v>
      </c>
      <c r="AN4" s="15">
        <f xml:space="preserve"> Time!AN$137</f>
        <v>2031</v>
      </c>
      <c r="AO4" s="15">
        <f xml:space="preserve"> Time!AO$137</f>
        <v>2031</v>
      </c>
      <c r="AP4" s="15">
        <f xml:space="preserve"> Time!AP$137</f>
        <v>2032</v>
      </c>
      <c r="AQ4" s="15">
        <f xml:space="preserve"> Time!AQ$137</f>
        <v>2032</v>
      </c>
      <c r="AR4" s="15">
        <f xml:space="preserve"> Time!AR$137</f>
        <v>2033</v>
      </c>
      <c r="AS4" s="15">
        <f xml:space="preserve"> Time!AS$137</f>
        <v>2033</v>
      </c>
      <c r="AT4" s="15">
        <f xml:space="preserve"> Time!AT$137</f>
        <v>2034</v>
      </c>
      <c r="AU4" s="15">
        <f xml:space="preserve"> Time!AU$137</f>
        <v>2034</v>
      </c>
      <c r="AV4" s="15">
        <f xml:space="preserve"> Time!AV$137</f>
        <v>2035</v>
      </c>
      <c r="AW4" s="15">
        <f xml:space="preserve"> Time!AW$137</f>
        <v>2035</v>
      </c>
      <c r="AX4" s="15">
        <f xml:space="preserve"> Time!AX$137</f>
        <v>2036</v>
      </c>
      <c r="AY4" s="15">
        <f xml:space="preserve"> Time!AY$137</f>
        <v>2036</v>
      </c>
      <c r="AZ4" s="15">
        <f xml:space="preserve"> Time!AZ$137</f>
        <v>2037</v>
      </c>
      <c r="BA4" s="15">
        <f xml:space="preserve"> Time!BA$137</f>
        <v>2037</v>
      </c>
      <c r="BB4" s="15">
        <f xml:space="preserve"> Time!BB$137</f>
        <v>2038</v>
      </c>
      <c r="BC4" s="15">
        <f xml:space="preserve"> Time!BC$137</f>
        <v>2038</v>
      </c>
      <c r="BD4" s="15">
        <f xml:space="preserve"> Time!BD$137</f>
        <v>2039</v>
      </c>
      <c r="BE4" s="15">
        <f xml:space="preserve"> Time!BE$137</f>
        <v>2039</v>
      </c>
      <c r="BF4" s="15">
        <f xml:space="preserve"> Time!BF$137</f>
        <v>2040</v>
      </c>
      <c r="BG4" s="15">
        <f xml:space="preserve"> Time!BG$137</f>
        <v>2040</v>
      </c>
      <c r="BH4" s="15">
        <f xml:space="preserve"> Time!BH$137</f>
        <v>2041</v>
      </c>
      <c r="BI4" s="15">
        <f xml:space="preserve"> Time!BI$137</f>
        <v>2041</v>
      </c>
      <c r="BJ4" s="15">
        <f xml:space="preserve"> Time!BJ$137</f>
        <v>2042</v>
      </c>
      <c r="BK4" s="15">
        <f xml:space="preserve"> Time!BK$137</f>
        <v>2042</v>
      </c>
      <c r="BL4" s="15">
        <f xml:space="preserve"> Time!BL$137</f>
        <v>2043</v>
      </c>
      <c r="BM4" s="15">
        <f xml:space="preserve"> Time!BM$137</f>
        <v>2043</v>
      </c>
      <c r="BN4" s="15">
        <f xml:space="preserve"> Time!BN$137</f>
        <v>2044</v>
      </c>
      <c r="BO4" s="15">
        <f xml:space="preserve"> Time!BO$137</f>
        <v>2044</v>
      </c>
      <c r="BP4" s="15">
        <f xml:space="preserve"> Time!BP$137</f>
        <v>2045</v>
      </c>
      <c r="BQ4" s="15">
        <f xml:space="preserve"> Time!BQ$137</f>
        <v>2045</v>
      </c>
      <c r="BR4" s="15">
        <f xml:space="preserve"> Time!BR$137</f>
        <v>2046</v>
      </c>
      <c r="BS4" s="15">
        <f xml:space="preserve"> Time!BS$137</f>
        <v>2046</v>
      </c>
      <c r="BT4" s="15">
        <f xml:space="preserve"> Time!BT$137</f>
        <v>2047</v>
      </c>
      <c r="BU4" s="15">
        <f xml:space="preserve"> Time!BU$137</f>
        <v>2047</v>
      </c>
      <c r="BV4" s="15">
        <f xml:space="preserve"> Time!BV$137</f>
        <v>2048</v>
      </c>
      <c r="BW4" s="15">
        <f xml:space="preserve"> Time!BW$137</f>
        <v>2048</v>
      </c>
      <c r="BX4" s="15">
        <f xml:space="preserve"> Time!BX$137</f>
        <v>2049</v>
      </c>
      <c r="BY4" s="15">
        <f xml:space="preserve"> Time!BY$137</f>
        <v>2049</v>
      </c>
      <c r="BZ4" s="15">
        <f xml:space="preserve"> Time!BZ$137</f>
        <v>2050</v>
      </c>
    </row>
    <row r="5" spans="1:78" s="14" customFormat="1" x14ac:dyDescent="0.2">
      <c r="A5" s="20"/>
      <c r="B5" s="20"/>
      <c r="C5" s="21"/>
      <c r="D5" s="22"/>
      <c r="E5" s="23" t="str">
        <f xml:space="preserve"> Time!E$10</f>
        <v>Model column counter</v>
      </c>
      <c r="F5" s="98" t="s">
        <v>0</v>
      </c>
      <c r="G5" s="77" t="s">
        <v>1</v>
      </c>
      <c r="H5" s="98" t="s">
        <v>2</v>
      </c>
      <c r="I5" s="23"/>
      <c r="J5" s="23">
        <f xml:space="preserve"> Time!J$10</f>
        <v>1</v>
      </c>
      <c r="K5" s="23">
        <f xml:space="preserve"> Time!K$10</f>
        <v>2</v>
      </c>
      <c r="L5" s="23">
        <f xml:space="preserve"> Time!L$10</f>
        <v>3</v>
      </c>
      <c r="M5" s="23">
        <f xml:space="preserve"> Time!M$10</f>
        <v>4</v>
      </c>
      <c r="N5" s="23">
        <f xml:space="preserve"> Time!N$10</f>
        <v>5</v>
      </c>
      <c r="O5" s="23">
        <f xml:space="preserve"> Time!O$10</f>
        <v>6</v>
      </c>
      <c r="P5" s="23">
        <f xml:space="preserve"> Time!P$10</f>
        <v>7</v>
      </c>
      <c r="Q5" s="23">
        <f xml:space="preserve"> Time!Q$10</f>
        <v>8</v>
      </c>
      <c r="R5" s="23">
        <f xml:space="preserve"> Time!R$10</f>
        <v>9</v>
      </c>
      <c r="S5" s="23">
        <f xml:space="preserve"> Time!S$10</f>
        <v>10</v>
      </c>
      <c r="T5" s="23">
        <f xml:space="preserve"> Time!T$10</f>
        <v>11</v>
      </c>
      <c r="U5" s="23">
        <f xml:space="preserve"> Time!U$10</f>
        <v>12</v>
      </c>
      <c r="V5" s="23">
        <f xml:space="preserve"> Time!V$10</f>
        <v>13</v>
      </c>
      <c r="W5" s="23">
        <f xml:space="preserve"> Time!W$10</f>
        <v>14</v>
      </c>
      <c r="X5" s="23">
        <f xml:space="preserve"> Time!X$10</f>
        <v>15</v>
      </c>
      <c r="Y5" s="23">
        <f xml:space="preserve"> Time!Y$10</f>
        <v>16</v>
      </c>
      <c r="Z5" s="23">
        <f xml:space="preserve"> Time!Z$10</f>
        <v>17</v>
      </c>
      <c r="AA5" s="23">
        <f xml:space="preserve"> Time!AA$10</f>
        <v>18</v>
      </c>
      <c r="AB5" s="23">
        <f xml:space="preserve"> Time!AB$10</f>
        <v>19</v>
      </c>
      <c r="AC5" s="23">
        <f xml:space="preserve"> Time!AC$10</f>
        <v>20</v>
      </c>
      <c r="AD5" s="23">
        <f xml:space="preserve"> Time!AD$10</f>
        <v>21</v>
      </c>
      <c r="AE5" s="23">
        <f xml:space="preserve"> Time!AE$10</f>
        <v>22</v>
      </c>
      <c r="AF5" s="23">
        <f xml:space="preserve"> Time!AF$10</f>
        <v>23</v>
      </c>
      <c r="AG5" s="23">
        <f xml:space="preserve"> Time!AG$10</f>
        <v>24</v>
      </c>
      <c r="AH5" s="23">
        <f xml:space="preserve"> Time!AH$10</f>
        <v>25</v>
      </c>
      <c r="AI5" s="23">
        <f xml:space="preserve"> Time!AI$10</f>
        <v>26</v>
      </c>
      <c r="AJ5" s="23">
        <f xml:space="preserve"> Time!AJ$10</f>
        <v>27</v>
      </c>
      <c r="AK5" s="23">
        <f xml:space="preserve"> Time!AK$10</f>
        <v>28</v>
      </c>
      <c r="AL5" s="23">
        <f xml:space="preserve"> Time!AL$10</f>
        <v>29</v>
      </c>
      <c r="AM5" s="23">
        <f xml:space="preserve"> Time!AM$10</f>
        <v>30</v>
      </c>
      <c r="AN5" s="23">
        <f xml:space="preserve"> Time!AN$10</f>
        <v>31</v>
      </c>
      <c r="AO5" s="23">
        <f xml:space="preserve"> Time!AO$10</f>
        <v>32</v>
      </c>
      <c r="AP5" s="23">
        <f xml:space="preserve"> Time!AP$10</f>
        <v>33</v>
      </c>
      <c r="AQ5" s="23">
        <f xml:space="preserve"> Time!AQ$10</f>
        <v>34</v>
      </c>
      <c r="AR5" s="23">
        <f xml:space="preserve"> Time!AR$10</f>
        <v>35</v>
      </c>
      <c r="AS5" s="23">
        <f xml:space="preserve"> Time!AS$10</f>
        <v>36</v>
      </c>
      <c r="AT5" s="23">
        <f xml:space="preserve"> Time!AT$10</f>
        <v>37</v>
      </c>
      <c r="AU5" s="23">
        <f xml:space="preserve"> Time!AU$10</f>
        <v>38</v>
      </c>
      <c r="AV5" s="23">
        <f xml:space="preserve"> Time!AV$10</f>
        <v>39</v>
      </c>
      <c r="AW5" s="23">
        <f xml:space="preserve"> Time!AW$10</f>
        <v>40</v>
      </c>
      <c r="AX5" s="23">
        <f xml:space="preserve"> Time!AX$10</f>
        <v>41</v>
      </c>
      <c r="AY5" s="23">
        <f xml:space="preserve"> Time!AY$10</f>
        <v>42</v>
      </c>
      <c r="AZ5" s="23">
        <f xml:space="preserve"> Time!AZ$10</f>
        <v>43</v>
      </c>
      <c r="BA5" s="23">
        <f xml:space="preserve"> Time!BA$10</f>
        <v>44</v>
      </c>
      <c r="BB5" s="23">
        <f xml:space="preserve"> Time!BB$10</f>
        <v>45</v>
      </c>
      <c r="BC5" s="23">
        <f xml:space="preserve"> Time!BC$10</f>
        <v>46</v>
      </c>
      <c r="BD5" s="23">
        <f xml:space="preserve"> Time!BD$10</f>
        <v>47</v>
      </c>
      <c r="BE5" s="23">
        <f xml:space="preserve"> Time!BE$10</f>
        <v>48</v>
      </c>
      <c r="BF5" s="23">
        <f xml:space="preserve"> Time!BF$10</f>
        <v>49</v>
      </c>
      <c r="BG5" s="23">
        <f xml:space="preserve"> Time!BG$10</f>
        <v>50</v>
      </c>
      <c r="BH5" s="23">
        <f xml:space="preserve"> Time!BH$10</f>
        <v>51</v>
      </c>
      <c r="BI5" s="23">
        <f xml:space="preserve"> Time!BI$10</f>
        <v>52</v>
      </c>
      <c r="BJ5" s="23">
        <f xml:space="preserve"> Time!BJ$10</f>
        <v>53</v>
      </c>
      <c r="BK5" s="23">
        <f xml:space="preserve"> Time!BK$10</f>
        <v>54</v>
      </c>
      <c r="BL5" s="23">
        <f xml:space="preserve"> Time!BL$10</f>
        <v>55</v>
      </c>
      <c r="BM5" s="23">
        <f xml:space="preserve"> Time!BM$10</f>
        <v>56</v>
      </c>
      <c r="BN5" s="23">
        <f xml:space="preserve"> Time!BN$10</f>
        <v>57</v>
      </c>
      <c r="BO5" s="23">
        <f xml:space="preserve"> Time!BO$10</f>
        <v>58</v>
      </c>
      <c r="BP5" s="23">
        <f xml:space="preserve"> Time!BP$10</f>
        <v>59</v>
      </c>
      <c r="BQ5" s="23">
        <f xml:space="preserve"> Time!BQ$10</f>
        <v>60</v>
      </c>
      <c r="BR5" s="23">
        <f xml:space="preserve"> Time!BR$10</f>
        <v>61</v>
      </c>
      <c r="BS5" s="23">
        <f xml:space="preserve"> Time!BS$10</f>
        <v>62</v>
      </c>
      <c r="BT5" s="23">
        <f xml:space="preserve"> Time!BT$10</f>
        <v>63</v>
      </c>
      <c r="BU5" s="23">
        <f xml:space="preserve"> Time!BU$10</f>
        <v>64</v>
      </c>
      <c r="BV5" s="23">
        <f xml:space="preserve"> Time!BV$10</f>
        <v>65</v>
      </c>
      <c r="BW5" s="23">
        <f xml:space="preserve"> Time!BW$10</f>
        <v>66</v>
      </c>
      <c r="BX5" s="23">
        <f xml:space="preserve"> Time!BX$10</f>
        <v>67</v>
      </c>
      <c r="BY5" s="23">
        <f xml:space="preserve"> Time!BY$10</f>
        <v>68</v>
      </c>
      <c r="BZ5" s="23">
        <f xml:space="preserve"> Time!BZ$10</f>
        <v>69</v>
      </c>
    </row>
    <row r="7" spans="1:78" s="14" customFormat="1" x14ac:dyDescent="0.2">
      <c r="A7" s="25" t="s">
        <v>3</v>
      </c>
      <c r="B7" s="25"/>
      <c r="C7" s="26"/>
      <c r="D7" s="1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s="14" customFormat="1" x14ac:dyDescent="0.2">
      <c r="A8" s="25"/>
      <c r="B8" s="25"/>
      <c r="C8" s="26"/>
      <c r="D8" s="1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s="14" customFormat="1" x14ac:dyDescent="0.2">
      <c r="A9" s="25"/>
      <c r="B9" s="25" t="s">
        <v>19</v>
      </c>
      <c r="C9" s="26"/>
      <c r="D9" s="1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s="188" customFormat="1" x14ac:dyDescent="0.2">
      <c r="A10" s="183"/>
      <c r="B10" s="183"/>
      <c r="C10" s="184"/>
      <c r="D10" s="185"/>
      <c r="E10" s="186" t="s">
        <v>23</v>
      </c>
      <c r="F10" s="186"/>
      <c r="G10" s="186" t="s">
        <v>4</v>
      </c>
      <c r="H10" s="186"/>
      <c r="I10" s="187"/>
      <c r="J10" s="186">
        <f t="shared" ref="J10:BB10" si="0" xml:space="preserve"> I10 + 1</f>
        <v>1</v>
      </c>
      <c r="K10" s="186">
        <f t="shared" si="0"/>
        <v>2</v>
      </c>
      <c r="L10" s="186">
        <f t="shared" si="0"/>
        <v>3</v>
      </c>
      <c r="M10" s="186">
        <f t="shared" si="0"/>
        <v>4</v>
      </c>
      <c r="N10" s="186">
        <f t="shared" si="0"/>
        <v>5</v>
      </c>
      <c r="O10" s="186">
        <f t="shared" si="0"/>
        <v>6</v>
      </c>
      <c r="P10" s="186">
        <f t="shared" si="0"/>
        <v>7</v>
      </c>
      <c r="Q10" s="186">
        <f t="shared" si="0"/>
        <v>8</v>
      </c>
      <c r="R10" s="186">
        <f t="shared" si="0"/>
        <v>9</v>
      </c>
      <c r="S10" s="186">
        <f t="shared" si="0"/>
        <v>10</v>
      </c>
      <c r="T10" s="186">
        <f t="shared" si="0"/>
        <v>11</v>
      </c>
      <c r="U10" s="186">
        <f t="shared" si="0"/>
        <v>12</v>
      </c>
      <c r="V10" s="186">
        <f t="shared" si="0"/>
        <v>13</v>
      </c>
      <c r="W10" s="186">
        <f t="shared" si="0"/>
        <v>14</v>
      </c>
      <c r="X10" s="186">
        <f t="shared" si="0"/>
        <v>15</v>
      </c>
      <c r="Y10" s="186">
        <f t="shared" si="0"/>
        <v>16</v>
      </c>
      <c r="Z10" s="186">
        <f t="shared" si="0"/>
        <v>17</v>
      </c>
      <c r="AA10" s="186">
        <f t="shared" si="0"/>
        <v>18</v>
      </c>
      <c r="AB10" s="186">
        <f t="shared" si="0"/>
        <v>19</v>
      </c>
      <c r="AC10" s="186">
        <f t="shared" si="0"/>
        <v>20</v>
      </c>
      <c r="AD10" s="186">
        <f t="shared" si="0"/>
        <v>21</v>
      </c>
      <c r="AE10" s="186">
        <f t="shared" si="0"/>
        <v>22</v>
      </c>
      <c r="AF10" s="186">
        <f t="shared" si="0"/>
        <v>23</v>
      </c>
      <c r="AG10" s="186">
        <f t="shared" si="0"/>
        <v>24</v>
      </c>
      <c r="AH10" s="186">
        <f t="shared" si="0"/>
        <v>25</v>
      </c>
      <c r="AI10" s="186">
        <f t="shared" si="0"/>
        <v>26</v>
      </c>
      <c r="AJ10" s="186">
        <f t="shared" si="0"/>
        <v>27</v>
      </c>
      <c r="AK10" s="186">
        <f t="shared" si="0"/>
        <v>28</v>
      </c>
      <c r="AL10" s="186">
        <f t="shared" si="0"/>
        <v>29</v>
      </c>
      <c r="AM10" s="186">
        <f t="shared" si="0"/>
        <v>30</v>
      </c>
      <c r="AN10" s="186">
        <f t="shared" si="0"/>
        <v>31</v>
      </c>
      <c r="AO10" s="186">
        <f t="shared" si="0"/>
        <v>32</v>
      </c>
      <c r="AP10" s="186">
        <f t="shared" si="0"/>
        <v>33</v>
      </c>
      <c r="AQ10" s="186">
        <f t="shared" si="0"/>
        <v>34</v>
      </c>
      <c r="AR10" s="186">
        <f t="shared" si="0"/>
        <v>35</v>
      </c>
      <c r="AS10" s="186">
        <f t="shared" si="0"/>
        <v>36</v>
      </c>
      <c r="AT10" s="186">
        <f t="shared" si="0"/>
        <v>37</v>
      </c>
      <c r="AU10" s="186">
        <f t="shared" si="0"/>
        <v>38</v>
      </c>
      <c r="AV10" s="186">
        <f t="shared" si="0"/>
        <v>39</v>
      </c>
      <c r="AW10" s="186">
        <f t="shared" si="0"/>
        <v>40</v>
      </c>
      <c r="AX10" s="186">
        <f t="shared" si="0"/>
        <v>41</v>
      </c>
      <c r="AY10" s="186">
        <f t="shared" si="0"/>
        <v>42</v>
      </c>
      <c r="AZ10" s="186">
        <f t="shared" si="0"/>
        <v>43</v>
      </c>
      <c r="BA10" s="186">
        <f t="shared" si="0"/>
        <v>44</v>
      </c>
      <c r="BB10" s="186">
        <f t="shared" si="0"/>
        <v>45</v>
      </c>
      <c r="BC10" s="186">
        <f t="shared" ref="BC10:BI10" si="1" xml:space="preserve"> BB10 + 1</f>
        <v>46</v>
      </c>
      <c r="BD10" s="186">
        <f t="shared" si="1"/>
        <v>47</v>
      </c>
      <c r="BE10" s="186">
        <f t="shared" si="1"/>
        <v>48</v>
      </c>
      <c r="BF10" s="186">
        <f t="shared" si="1"/>
        <v>49</v>
      </c>
      <c r="BG10" s="186">
        <f t="shared" si="1"/>
        <v>50</v>
      </c>
      <c r="BH10" s="186">
        <f t="shared" si="1"/>
        <v>51</v>
      </c>
      <c r="BI10" s="186">
        <f t="shared" si="1"/>
        <v>52</v>
      </c>
      <c r="BJ10" s="186">
        <f t="shared" ref="BJ10:BR10" si="2" xml:space="preserve"> BI10 + 1</f>
        <v>53</v>
      </c>
      <c r="BK10" s="186">
        <f t="shared" si="2"/>
        <v>54</v>
      </c>
      <c r="BL10" s="186">
        <f t="shared" si="2"/>
        <v>55</v>
      </c>
      <c r="BM10" s="186">
        <f t="shared" si="2"/>
        <v>56</v>
      </c>
      <c r="BN10" s="186">
        <f t="shared" si="2"/>
        <v>57</v>
      </c>
      <c r="BO10" s="186">
        <f t="shared" si="2"/>
        <v>58</v>
      </c>
      <c r="BP10" s="186">
        <f t="shared" si="2"/>
        <v>59</v>
      </c>
      <c r="BQ10" s="186">
        <f t="shared" si="2"/>
        <v>60</v>
      </c>
      <c r="BR10" s="186">
        <f t="shared" si="2"/>
        <v>61</v>
      </c>
      <c r="BS10" s="186">
        <f t="shared" ref="BS10:BZ10" si="3" xml:space="preserve"> BR10 + 1</f>
        <v>62</v>
      </c>
      <c r="BT10" s="186">
        <f t="shared" si="3"/>
        <v>63</v>
      </c>
      <c r="BU10" s="186">
        <f t="shared" si="3"/>
        <v>64</v>
      </c>
      <c r="BV10" s="186">
        <f t="shared" si="3"/>
        <v>65</v>
      </c>
      <c r="BW10" s="186">
        <f t="shared" si="3"/>
        <v>66</v>
      </c>
      <c r="BX10" s="186">
        <f t="shared" si="3"/>
        <v>67</v>
      </c>
      <c r="BY10" s="186">
        <f t="shared" si="3"/>
        <v>68</v>
      </c>
      <c r="BZ10" s="186">
        <f t="shared" si="3"/>
        <v>69</v>
      </c>
    </row>
    <row r="11" spans="1:78" s="14" customFormat="1" x14ac:dyDescent="0.2">
      <c r="A11" s="12"/>
      <c r="B11" s="12"/>
      <c r="C11" s="8"/>
      <c r="D11" s="27"/>
      <c r="E11" s="7" t="s">
        <v>24</v>
      </c>
      <c r="F11" s="66">
        <f xml:space="preserve"> MAX(J10:BZ10)</f>
        <v>69</v>
      </c>
      <c r="G11" s="7" t="s">
        <v>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4" customFormat="1" x14ac:dyDescent="0.2">
      <c r="A12" s="12"/>
      <c r="B12" s="47"/>
      <c r="C12" s="28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78" s="112" customFormat="1" x14ac:dyDescent="0.2">
      <c r="A13" s="29"/>
      <c r="B13" s="29"/>
      <c r="C13" s="30"/>
      <c r="D13" s="31"/>
      <c r="E13" s="32" t="str">
        <f t="shared" ref="E13:BP13" si="4" xml:space="preserve"> E$10</f>
        <v>Model column counter</v>
      </c>
      <c r="F13" s="32">
        <f t="shared" si="4"/>
        <v>0</v>
      </c>
      <c r="G13" s="32" t="str">
        <f t="shared" si="4"/>
        <v>counter</v>
      </c>
      <c r="H13" s="32">
        <f t="shared" si="4"/>
        <v>0</v>
      </c>
      <c r="I13" s="32">
        <f t="shared" si="4"/>
        <v>0</v>
      </c>
      <c r="J13" s="32">
        <f t="shared" si="4"/>
        <v>1</v>
      </c>
      <c r="K13" s="32">
        <f t="shared" si="4"/>
        <v>2</v>
      </c>
      <c r="L13" s="32">
        <f t="shared" si="4"/>
        <v>3</v>
      </c>
      <c r="M13" s="32">
        <f t="shared" si="4"/>
        <v>4</v>
      </c>
      <c r="N13" s="32">
        <f t="shared" si="4"/>
        <v>5</v>
      </c>
      <c r="O13" s="32">
        <f t="shared" si="4"/>
        <v>6</v>
      </c>
      <c r="P13" s="32">
        <f t="shared" si="4"/>
        <v>7</v>
      </c>
      <c r="Q13" s="32">
        <f t="shared" si="4"/>
        <v>8</v>
      </c>
      <c r="R13" s="32">
        <f t="shared" si="4"/>
        <v>9</v>
      </c>
      <c r="S13" s="32">
        <f t="shared" si="4"/>
        <v>10</v>
      </c>
      <c r="T13" s="32">
        <f t="shared" si="4"/>
        <v>11</v>
      </c>
      <c r="U13" s="32">
        <f t="shared" si="4"/>
        <v>12</v>
      </c>
      <c r="V13" s="32">
        <f t="shared" si="4"/>
        <v>13</v>
      </c>
      <c r="W13" s="32">
        <f t="shared" si="4"/>
        <v>14</v>
      </c>
      <c r="X13" s="32">
        <f t="shared" si="4"/>
        <v>15</v>
      </c>
      <c r="Y13" s="32">
        <f t="shared" si="4"/>
        <v>16</v>
      </c>
      <c r="Z13" s="32">
        <f t="shared" si="4"/>
        <v>17</v>
      </c>
      <c r="AA13" s="32">
        <f t="shared" si="4"/>
        <v>18</v>
      </c>
      <c r="AB13" s="32">
        <f t="shared" si="4"/>
        <v>19</v>
      </c>
      <c r="AC13" s="32">
        <f t="shared" si="4"/>
        <v>20</v>
      </c>
      <c r="AD13" s="32">
        <f t="shared" si="4"/>
        <v>21</v>
      </c>
      <c r="AE13" s="32">
        <f t="shared" si="4"/>
        <v>22</v>
      </c>
      <c r="AF13" s="32">
        <f t="shared" si="4"/>
        <v>23</v>
      </c>
      <c r="AG13" s="32">
        <f t="shared" si="4"/>
        <v>24</v>
      </c>
      <c r="AH13" s="32">
        <f t="shared" si="4"/>
        <v>25</v>
      </c>
      <c r="AI13" s="32">
        <f t="shared" si="4"/>
        <v>26</v>
      </c>
      <c r="AJ13" s="32">
        <f t="shared" si="4"/>
        <v>27</v>
      </c>
      <c r="AK13" s="32">
        <f t="shared" si="4"/>
        <v>28</v>
      </c>
      <c r="AL13" s="32">
        <f t="shared" si="4"/>
        <v>29</v>
      </c>
      <c r="AM13" s="32">
        <f t="shared" si="4"/>
        <v>30</v>
      </c>
      <c r="AN13" s="32">
        <f t="shared" si="4"/>
        <v>31</v>
      </c>
      <c r="AO13" s="32">
        <f t="shared" si="4"/>
        <v>32</v>
      </c>
      <c r="AP13" s="32">
        <f t="shared" si="4"/>
        <v>33</v>
      </c>
      <c r="AQ13" s="32">
        <f t="shared" si="4"/>
        <v>34</v>
      </c>
      <c r="AR13" s="32">
        <f t="shared" si="4"/>
        <v>35</v>
      </c>
      <c r="AS13" s="32">
        <f t="shared" si="4"/>
        <v>36</v>
      </c>
      <c r="AT13" s="32">
        <f t="shared" si="4"/>
        <v>37</v>
      </c>
      <c r="AU13" s="32">
        <f t="shared" si="4"/>
        <v>38</v>
      </c>
      <c r="AV13" s="32">
        <f t="shared" si="4"/>
        <v>39</v>
      </c>
      <c r="AW13" s="32">
        <f t="shared" si="4"/>
        <v>40</v>
      </c>
      <c r="AX13" s="32">
        <f t="shared" si="4"/>
        <v>41</v>
      </c>
      <c r="AY13" s="32">
        <f t="shared" si="4"/>
        <v>42</v>
      </c>
      <c r="AZ13" s="32">
        <f t="shared" si="4"/>
        <v>43</v>
      </c>
      <c r="BA13" s="32">
        <f t="shared" si="4"/>
        <v>44</v>
      </c>
      <c r="BB13" s="32">
        <f t="shared" si="4"/>
        <v>45</v>
      </c>
      <c r="BC13" s="32">
        <f t="shared" si="4"/>
        <v>46</v>
      </c>
      <c r="BD13" s="32">
        <f t="shared" si="4"/>
        <v>47</v>
      </c>
      <c r="BE13" s="32">
        <f t="shared" si="4"/>
        <v>48</v>
      </c>
      <c r="BF13" s="32">
        <f t="shared" si="4"/>
        <v>49</v>
      </c>
      <c r="BG13" s="32">
        <f t="shared" si="4"/>
        <v>50</v>
      </c>
      <c r="BH13" s="32">
        <f t="shared" si="4"/>
        <v>51</v>
      </c>
      <c r="BI13" s="32">
        <f t="shared" si="4"/>
        <v>52</v>
      </c>
      <c r="BJ13" s="32">
        <f t="shared" si="4"/>
        <v>53</v>
      </c>
      <c r="BK13" s="32">
        <f t="shared" si="4"/>
        <v>54</v>
      </c>
      <c r="BL13" s="32">
        <f t="shared" si="4"/>
        <v>55</v>
      </c>
      <c r="BM13" s="32">
        <f t="shared" si="4"/>
        <v>56</v>
      </c>
      <c r="BN13" s="32">
        <f t="shared" si="4"/>
        <v>57</v>
      </c>
      <c r="BO13" s="32">
        <f t="shared" si="4"/>
        <v>58</v>
      </c>
      <c r="BP13" s="32">
        <f t="shared" si="4"/>
        <v>59</v>
      </c>
      <c r="BQ13" s="32">
        <f xml:space="preserve"> BQ$10</f>
        <v>60</v>
      </c>
      <c r="BR13" s="32">
        <f xml:space="preserve"> BR$10</f>
        <v>61</v>
      </c>
      <c r="BS13" s="32">
        <f t="shared" ref="BS13:BZ13" si="5" xml:space="preserve"> BS$10</f>
        <v>62</v>
      </c>
      <c r="BT13" s="32">
        <f t="shared" si="5"/>
        <v>63</v>
      </c>
      <c r="BU13" s="32">
        <f t="shared" si="5"/>
        <v>64</v>
      </c>
      <c r="BV13" s="32">
        <f t="shared" si="5"/>
        <v>65</v>
      </c>
      <c r="BW13" s="32">
        <f t="shared" si="5"/>
        <v>66</v>
      </c>
      <c r="BX13" s="32">
        <f t="shared" si="5"/>
        <v>67</v>
      </c>
      <c r="BY13" s="32">
        <f t="shared" si="5"/>
        <v>68</v>
      </c>
      <c r="BZ13" s="32">
        <f t="shared" si="5"/>
        <v>69</v>
      </c>
    </row>
    <row r="14" spans="1:78" s="14" customFormat="1" x14ac:dyDescent="0.2">
      <c r="A14" s="12"/>
      <c r="B14" s="12"/>
      <c r="C14" s="8"/>
      <c r="D14" s="27"/>
      <c r="E14" s="7" t="s">
        <v>25</v>
      </c>
      <c r="F14" s="7"/>
      <c r="G14" s="7" t="s">
        <v>6</v>
      </c>
      <c r="H14" s="7">
        <f>SUM(J14:BZ14)</f>
        <v>1</v>
      </c>
      <c r="I14" s="7"/>
      <c r="J14" s="7">
        <f t="shared" ref="J14:BB14" si="6" xml:space="preserve"> IF(J13 = 1, 1, 0)</f>
        <v>1</v>
      </c>
      <c r="K14" s="7">
        <f t="shared" si="6"/>
        <v>0</v>
      </c>
      <c r="L14" s="7">
        <f t="shared" si="6"/>
        <v>0</v>
      </c>
      <c r="M14" s="7">
        <f t="shared" si="6"/>
        <v>0</v>
      </c>
      <c r="N14" s="7">
        <f t="shared" si="6"/>
        <v>0</v>
      </c>
      <c r="O14" s="7">
        <f t="shared" si="6"/>
        <v>0</v>
      </c>
      <c r="P14" s="7">
        <f t="shared" si="6"/>
        <v>0</v>
      </c>
      <c r="Q14" s="7">
        <f t="shared" si="6"/>
        <v>0</v>
      </c>
      <c r="R14" s="7">
        <f t="shared" si="6"/>
        <v>0</v>
      </c>
      <c r="S14" s="7">
        <f t="shared" si="6"/>
        <v>0</v>
      </c>
      <c r="T14" s="7">
        <f t="shared" si="6"/>
        <v>0</v>
      </c>
      <c r="U14" s="7">
        <f t="shared" si="6"/>
        <v>0</v>
      </c>
      <c r="V14" s="7">
        <f t="shared" si="6"/>
        <v>0</v>
      </c>
      <c r="W14" s="7">
        <f t="shared" si="6"/>
        <v>0</v>
      </c>
      <c r="X14" s="7">
        <f t="shared" si="6"/>
        <v>0</v>
      </c>
      <c r="Y14" s="7">
        <f t="shared" si="6"/>
        <v>0</v>
      </c>
      <c r="Z14" s="7">
        <f t="shared" si="6"/>
        <v>0</v>
      </c>
      <c r="AA14" s="7">
        <f t="shared" si="6"/>
        <v>0</v>
      </c>
      <c r="AB14" s="7">
        <f t="shared" si="6"/>
        <v>0</v>
      </c>
      <c r="AC14" s="7">
        <f t="shared" si="6"/>
        <v>0</v>
      </c>
      <c r="AD14" s="7">
        <f t="shared" si="6"/>
        <v>0</v>
      </c>
      <c r="AE14" s="7">
        <f t="shared" si="6"/>
        <v>0</v>
      </c>
      <c r="AF14" s="7">
        <f t="shared" si="6"/>
        <v>0</v>
      </c>
      <c r="AG14" s="7">
        <f t="shared" si="6"/>
        <v>0</v>
      </c>
      <c r="AH14" s="7">
        <f t="shared" si="6"/>
        <v>0</v>
      </c>
      <c r="AI14" s="7">
        <f t="shared" si="6"/>
        <v>0</v>
      </c>
      <c r="AJ14" s="7">
        <f t="shared" si="6"/>
        <v>0</v>
      </c>
      <c r="AK14" s="7">
        <f t="shared" si="6"/>
        <v>0</v>
      </c>
      <c r="AL14" s="7">
        <f t="shared" si="6"/>
        <v>0</v>
      </c>
      <c r="AM14" s="7">
        <f t="shared" si="6"/>
        <v>0</v>
      </c>
      <c r="AN14" s="7">
        <f t="shared" si="6"/>
        <v>0</v>
      </c>
      <c r="AO14" s="7">
        <f t="shared" si="6"/>
        <v>0</v>
      </c>
      <c r="AP14" s="7">
        <f t="shared" si="6"/>
        <v>0</v>
      </c>
      <c r="AQ14" s="7">
        <f t="shared" si="6"/>
        <v>0</v>
      </c>
      <c r="AR14" s="7">
        <f t="shared" si="6"/>
        <v>0</v>
      </c>
      <c r="AS14" s="7">
        <f t="shared" si="6"/>
        <v>0</v>
      </c>
      <c r="AT14" s="7">
        <f t="shared" si="6"/>
        <v>0</v>
      </c>
      <c r="AU14" s="7">
        <f t="shared" si="6"/>
        <v>0</v>
      </c>
      <c r="AV14" s="7">
        <f t="shared" si="6"/>
        <v>0</v>
      </c>
      <c r="AW14" s="7">
        <f t="shared" si="6"/>
        <v>0</v>
      </c>
      <c r="AX14" s="7">
        <f t="shared" si="6"/>
        <v>0</v>
      </c>
      <c r="AY14" s="7">
        <f t="shared" si="6"/>
        <v>0</v>
      </c>
      <c r="AZ14" s="7">
        <f t="shared" si="6"/>
        <v>0</v>
      </c>
      <c r="BA14" s="7">
        <f t="shared" si="6"/>
        <v>0</v>
      </c>
      <c r="BB14" s="7">
        <f t="shared" si="6"/>
        <v>0</v>
      </c>
      <c r="BC14" s="7">
        <f t="shared" ref="BC14:BI14" si="7" xml:space="preserve"> IF(BC13 = 1, 1, 0)</f>
        <v>0</v>
      </c>
      <c r="BD14" s="7">
        <f t="shared" si="7"/>
        <v>0</v>
      </c>
      <c r="BE14" s="7">
        <f t="shared" si="7"/>
        <v>0</v>
      </c>
      <c r="BF14" s="7">
        <f t="shared" si="7"/>
        <v>0</v>
      </c>
      <c r="BG14" s="7">
        <f t="shared" si="7"/>
        <v>0</v>
      </c>
      <c r="BH14" s="7">
        <f t="shared" si="7"/>
        <v>0</v>
      </c>
      <c r="BI14" s="7">
        <f t="shared" si="7"/>
        <v>0</v>
      </c>
      <c r="BJ14" s="7">
        <f t="shared" ref="BJ14:BR14" si="8" xml:space="preserve"> IF(BJ13 = 1, 1, 0)</f>
        <v>0</v>
      </c>
      <c r="BK14" s="7">
        <f t="shared" si="8"/>
        <v>0</v>
      </c>
      <c r="BL14" s="7">
        <f t="shared" si="8"/>
        <v>0</v>
      </c>
      <c r="BM14" s="7">
        <f t="shared" si="8"/>
        <v>0</v>
      </c>
      <c r="BN14" s="7">
        <f t="shared" si="8"/>
        <v>0</v>
      </c>
      <c r="BO14" s="7">
        <f t="shared" si="8"/>
        <v>0</v>
      </c>
      <c r="BP14" s="7">
        <f t="shared" si="8"/>
        <v>0</v>
      </c>
      <c r="BQ14" s="7">
        <f t="shared" si="8"/>
        <v>0</v>
      </c>
      <c r="BR14" s="7">
        <f t="shared" si="8"/>
        <v>0</v>
      </c>
      <c r="BS14" s="7">
        <f t="shared" ref="BS14:BZ14" si="9" xml:space="preserve"> IF(BS13 = 1, 1, 0)</f>
        <v>0</v>
      </c>
      <c r="BT14" s="7">
        <f t="shared" si="9"/>
        <v>0</v>
      </c>
      <c r="BU14" s="7">
        <f t="shared" si="9"/>
        <v>0</v>
      </c>
      <c r="BV14" s="7">
        <f t="shared" si="9"/>
        <v>0</v>
      </c>
      <c r="BW14" s="7">
        <f t="shared" si="9"/>
        <v>0</v>
      </c>
      <c r="BX14" s="7">
        <f t="shared" si="9"/>
        <v>0</v>
      </c>
      <c r="BY14" s="7">
        <f t="shared" si="9"/>
        <v>0</v>
      </c>
      <c r="BZ14" s="7">
        <f t="shared" si="9"/>
        <v>0</v>
      </c>
    </row>
    <row r="15" spans="1:78" s="14" customFormat="1" x14ac:dyDescent="0.2">
      <c r="A15" s="12"/>
      <c r="B15" s="12"/>
      <c r="C15" s="8"/>
      <c r="D15" s="2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16" customFormat="1" x14ac:dyDescent="0.2">
      <c r="A16" s="58"/>
      <c r="B16" s="86"/>
      <c r="C16" s="59"/>
      <c r="D16" s="60"/>
      <c r="E16" s="88" t="str">
        <f xml:space="preserve"> InpC!E$8</f>
        <v>Model column start date</v>
      </c>
      <c r="F16" s="88">
        <f xml:space="preserve"> InpC!F$8</f>
        <v>42370</v>
      </c>
      <c r="G16" s="88" t="str">
        <f xml:space="preserve"> InpC!G$8</f>
        <v>date</v>
      </c>
      <c r="H16" s="61"/>
      <c r="I16" s="6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</row>
    <row r="17" spans="1:78" s="117" customFormat="1" x14ac:dyDescent="0.2">
      <c r="A17" s="63"/>
      <c r="B17" s="81"/>
      <c r="C17" s="64"/>
      <c r="D17" s="65"/>
      <c r="E17" s="84" t="str">
        <f xml:space="preserve"> InpC!E$18</f>
        <v>Months per model period</v>
      </c>
      <c r="F17" s="84">
        <f xml:space="preserve"> InpC!F$18</f>
        <v>6</v>
      </c>
      <c r="G17" s="84" t="str">
        <f xml:space="preserve"> InpC!G$18</f>
        <v>months</v>
      </c>
      <c r="H17" s="65"/>
      <c r="I17" s="6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</row>
    <row r="18" spans="1:78" s="14" customFormat="1" x14ac:dyDescent="0.2">
      <c r="A18" s="12"/>
      <c r="B18" s="47"/>
      <c r="C18" s="28"/>
      <c r="D18" s="9"/>
      <c r="E18" s="11" t="str">
        <f t="shared" ref="E18:AJ18" si="10" xml:space="preserve"> E$14</f>
        <v>1st model column flag</v>
      </c>
      <c r="F18" s="11">
        <f t="shared" si="10"/>
        <v>0</v>
      </c>
      <c r="G18" s="11" t="str">
        <f t="shared" si="10"/>
        <v>flag</v>
      </c>
      <c r="H18" s="11">
        <f t="shared" si="10"/>
        <v>1</v>
      </c>
      <c r="I18" s="11">
        <f t="shared" si="10"/>
        <v>0</v>
      </c>
      <c r="J18" s="11">
        <f t="shared" si="10"/>
        <v>1</v>
      </c>
      <c r="K18" s="11">
        <f t="shared" si="10"/>
        <v>0</v>
      </c>
      <c r="L18" s="11">
        <f t="shared" si="10"/>
        <v>0</v>
      </c>
      <c r="M18" s="11">
        <f t="shared" si="10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0"/>
        <v>0</v>
      </c>
      <c r="R18" s="11">
        <f t="shared" si="10"/>
        <v>0</v>
      </c>
      <c r="S18" s="11">
        <f t="shared" si="10"/>
        <v>0</v>
      </c>
      <c r="T18" s="11">
        <f t="shared" si="10"/>
        <v>0</v>
      </c>
      <c r="U18" s="11">
        <f t="shared" si="10"/>
        <v>0</v>
      </c>
      <c r="V18" s="11">
        <f t="shared" si="10"/>
        <v>0</v>
      </c>
      <c r="W18" s="11">
        <f t="shared" si="10"/>
        <v>0</v>
      </c>
      <c r="X18" s="11">
        <f t="shared" si="10"/>
        <v>0</v>
      </c>
      <c r="Y18" s="11">
        <f t="shared" si="10"/>
        <v>0</v>
      </c>
      <c r="Z18" s="11">
        <f t="shared" si="10"/>
        <v>0</v>
      </c>
      <c r="AA18" s="11">
        <f t="shared" si="10"/>
        <v>0</v>
      </c>
      <c r="AB18" s="11">
        <f t="shared" si="10"/>
        <v>0</v>
      </c>
      <c r="AC18" s="11">
        <f t="shared" si="10"/>
        <v>0</v>
      </c>
      <c r="AD18" s="11">
        <f t="shared" si="10"/>
        <v>0</v>
      </c>
      <c r="AE18" s="11">
        <f t="shared" si="10"/>
        <v>0</v>
      </c>
      <c r="AF18" s="11">
        <f t="shared" si="10"/>
        <v>0</v>
      </c>
      <c r="AG18" s="11">
        <f t="shared" si="10"/>
        <v>0</v>
      </c>
      <c r="AH18" s="11">
        <f t="shared" si="10"/>
        <v>0</v>
      </c>
      <c r="AI18" s="11">
        <f t="shared" si="10"/>
        <v>0</v>
      </c>
      <c r="AJ18" s="11">
        <f t="shared" si="10"/>
        <v>0</v>
      </c>
      <c r="AK18" s="11">
        <f t="shared" ref="AK18:BP18" si="11" xml:space="preserve"> AK$14</f>
        <v>0</v>
      </c>
      <c r="AL18" s="11">
        <f t="shared" si="11"/>
        <v>0</v>
      </c>
      <c r="AM18" s="11">
        <f t="shared" si="11"/>
        <v>0</v>
      </c>
      <c r="AN18" s="11">
        <f t="shared" si="11"/>
        <v>0</v>
      </c>
      <c r="AO18" s="11">
        <f t="shared" si="11"/>
        <v>0</v>
      </c>
      <c r="AP18" s="11">
        <f t="shared" si="11"/>
        <v>0</v>
      </c>
      <c r="AQ18" s="11">
        <f t="shared" si="11"/>
        <v>0</v>
      </c>
      <c r="AR18" s="11">
        <f t="shared" si="11"/>
        <v>0</v>
      </c>
      <c r="AS18" s="11">
        <f t="shared" si="11"/>
        <v>0</v>
      </c>
      <c r="AT18" s="11">
        <f t="shared" si="11"/>
        <v>0</v>
      </c>
      <c r="AU18" s="11">
        <f t="shared" si="11"/>
        <v>0</v>
      </c>
      <c r="AV18" s="11">
        <f t="shared" si="11"/>
        <v>0</v>
      </c>
      <c r="AW18" s="11">
        <f t="shared" si="11"/>
        <v>0</v>
      </c>
      <c r="AX18" s="11">
        <f t="shared" si="11"/>
        <v>0</v>
      </c>
      <c r="AY18" s="11">
        <f t="shared" si="11"/>
        <v>0</v>
      </c>
      <c r="AZ18" s="11">
        <f t="shared" si="11"/>
        <v>0</v>
      </c>
      <c r="BA18" s="11">
        <f t="shared" si="11"/>
        <v>0</v>
      </c>
      <c r="BB18" s="11">
        <f t="shared" si="11"/>
        <v>0</v>
      </c>
      <c r="BC18" s="11">
        <f t="shared" si="11"/>
        <v>0</v>
      </c>
      <c r="BD18" s="11">
        <f t="shared" si="11"/>
        <v>0</v>
      </c>
      <c r="BE18" s="11">
        <f t="shared" si="11"/>
        <v>0</v>
      </c>
      <c r="BF18" s="11">
        <f t="shared" si="11"/>
        <v>0</v>
      </c>
      <c r="BG18" s="11">
        <f t="shared" si="11"/>
        <v>0</v>
      </c>
      <c r="BH18" s="11">
        <f t="shared" si="11"/>
        <v>0</v>
      </c>
      <c r="BI18" s="11">
        <f t="shared" si="11"/>
        <v>0</v>
      </c>
      <c r="BJ18" s="11">
        <f t="shared" si="11"/>
        <v>0</v>
      </c>
      <c r="BK18" s="11">
        <f t="shared" si="11"/>
        <v>0</v>
      </c>
      <c r="BL18" s="11">
        <f t="shared" si="11"/>
        <v>0</v>
      </c>
      <c r="BM18" s="11">
        <f t="shared" si="11"/>
        <v>0</v>
      </c>
      <c r="BN18" s="11">
        <f t="shared" si="11"/>
        <v>0</v>
      </c>
      <c r="BO18" s="11">
        <f t="shared" si="11"/>
        <v>0</v>
      </c>
      <c r="BP18" s="11">
        <f t="shared" si="11"/>
        <v>0</v>
      </c>
      <c r="BQ18" s="11">
        <f t="shared" ref="BQ18:BZ18" si="12" xml:space="preserve"> BQ$14</f>
        <v>0</v>
      </c>
      <c r="BR18" s="11">
        <f t="shared" si="12"/>
        <v>0</v>
      </c>
      <c r="BS18" s="11">
        <f t="shared" si="12"/>
        <v>0</v>
      </c>
      <c r="BT18" s="11">
        <f t="shared" si="12"/>
        <v>0</v>
      </c>
      <c r="BU18" s="11">
        <f t="shared" si="12"/>
        <v>0</v>
      </c>
      <c r="BV18" s="11">
        <f t="shared" si="12"/>
        <v>0</v>
      </c>
      <c r="BW18" s="11">
        <f t="shared" si="12"/>
        <v>0</v>
      </c>
      <c r="BX18" s="11">
        <f t="shared" si="12"/>
        <v>0</v>
      </c>
      <c r="BY18" s="11">
        <f t="shared" si="12"/>
        <v>0</v>
      </c>
      <c r="BZ18" s="11">
        <f t="shared" si="12"/>
        <v>0</v>
      </c>
    </row>
    <row r="19" spans="1:78" s="113" customFormat="1" x14ac:dyDescent="0.2">
      <c r="A19" s="12"/>
      <c r="B19" s="12"/>
      <c r="C19" s="8"/>
      <c r="D19" s="9"/>
      <c r="E19" s="11" t="s">
        <v>30</v>
      </c>
      <c r="F19" s="33"/>
      <c r="G19" s="34" t="s">
        <v>7</v>
      </c>
      <c r="H19" s="11"/>
      <c r="I19" s="93"/>
      <c r="J19" s="36">
        <f xml:space="preserve"> IF(J18 = 1, $F16, DATE(YEAR(I19), MONTH(I19) + $F17, DAY(1)))</f>
        <v>42370</v>
      </c>
      <c r="K19" s="36">
        <f t="shared" ref="K19:BI19" si="13" xml:space="preserve"> IF(K18 = 1, $F16, DATE(YEAR(J19), MONTH(J19) + $F17, DAY(1)))</f>
        <v>42552</v>
      </c>
      <c r="L19" s="36">
        <f t="shared" si="13"/>
        <v>42736</v>
      </c>
      <c r="M19" s="36">
        <f t="shared" si="13"/>
        <v>42917</v>
      </c>
      <c r="N19" s="36">
        <f t="shared" si="13"/>
        <v>43101</v>
      </c>
      <c r="O19" s="36">
        <f t="shared" si="13"/>
        <v>43282</v>
      </c>
      <c r="P19" s="36">
        <f t="shared" si="13"/>
        <v>43466</v>
      </c>
      <c r="Q19" s="36">
        <f t="shared" si="13"/>
        <v>43647</v>
      </c>
      <c r="R19" s="36">
        <f t="shared" si="13"/>
        <v>43831</v>
      </c>
      <c r="S19" s="36">
        <f t="shared" si="13"/>
        <v>44013</v>
      </c>
      <c r="T19" s="36">
        <f t="shared" si="13"/>
        <v>44197</v>
      </c>
      <c r="U19" s="36">
        <f t="shared" si="13"/>
        <v>44378</v>
      </c>
      <c r="V19" s="36">
        <f t="shared" si="13"/>
        <v>44562</v>
      </c>
      <c r="W19" s="36">
        <f t="shared" si="13"/>
        <v>44743</v>
      </c>
      <c r="X19" s="36">
        <f t="shared" si="13"/>
        <v>44927</v>
      </c>
      <c r="Y19" s="36">
        <f t="shared" si="13"/>
        <v>45108</v>
      </c>
      <c r="Z19" s="36">
        <f t="shared" si="13"/>
        <v>45292</v>
      </c>
      <c r="AA19" s="36">
        <f t="shared" si="13"/>
        <v>45474</v>
      </c>
      <c r="AB19" s="36">
        <f t="shared" si="13"/>
        <v>45658</v>
      </c>
      <c r="AC19" s="36">
        <f t="shared" si="13"/>
        <v>45839</v>
      </c>
      <c r="AD19" s="36">
        <f t="shared" si="13"/>
        <v>46023</v>
      </c>
      <c r="AE19" s="36">
        <f t="shared" si="13"/>
        <v>46204</v>
      </c>
      <c r="AF19" s="36">
        <f t="shared" si="13"/>
        <v>46388</v>
      </c>
      <c r="AG19" s="36">
        <f t="shared" si="13"/>
        <v>46569</v>
      </c>
      <c r="AH19" s="36">
        <f t="shared" si="13"/>
        <v>46753</v>
      </c>
      <c r="AI19" s="36">
        <f t="shared" si="13"/>
        <v>46935</v>
      </c>
      <c r="AJ19" s="36">
        <f t="shared" si="13"/>
        <v>47119</v>
      </c>
      <c r="AK19" s="36">
        <f t="shared" si="13"/>
        <v>47300</v>
      </c>
      <c r="AL19" s="36">
        <f t="shared" si="13"/>
        <v>47484</v>
      </c>
      <c r="AM19" s="36">
        <f t="shared" si="13"/>
        <v>47665</v>
      </c>
      <c r="AN19" s="36">
        <f t="shared" si="13"/>
        <v>47849</v>
      </c>
      <c r="AO19" s="36">
        <f t="shared" si="13"/>
        <v>48030</v>
      </c>
      <c r="AP19" s="36">
        <f t="shared" si="13"/>
        <v>48214</v>
      </c>
      <c r="AQ19" s="36">
        <f t="shared" si="13"/>
        <v>48396</v>
      </c>
      <c r="AR19" s="36">
        <f t="shared" si="13"/>
        <v>48580</v>
      </c>
      <c r="AS19" s="36">
        <f t="shared" si="13"/>
        <v>48761</v>
      </c>
      <c r="AT19" s="36">
        <f t="shared" si="13"/>
        <v>48945</v>
      </c>
      <c r="AU19" s="36">
        <f t="shared" si="13"/>
        <v>49126</v>
      </c>
      <c r="AV19" s="36">
        <f t="shared" si="13"/>
        <v>49310</v>
      </c>
      <c r="AW19" s="36">
        <f t="shared" si="13"/>
        <v>49491</v>
      </c>
      <c r="AX19" s="36">
        <f t="shared" si="13"/>
        <v>49675</v>
      </c>
      <c r="AY19" s="36">
        <f t="shared" si="13"/>
        <v>49857</v>
      </c>
      <c r="AZ19" s="36">
        <f t="shared" si="13"/>
        <v>50041</v>
      </c>
      <c r="BA19" s="36">
        <f t="shared" si="13"/>
        <v>50222</v>
      </c>
      <c r="BB19" s="36">
        <f t="shared" si="13"/>
        <v>50406</v>
      </c>
      <c r="BC19" s="36">
        <f t="shared" si="13"/>
        <v>50587</v>
      </c>
      <c r="BD19" s="36">
        <f t="shared" si="13"/>
        <v>50771</v>
      </c>
      <c r="BE19" s="36">
        <f t="shared" si="13"/>
        <v>50952</v>
      </c>
      <c r="BF19" s="36">
        <f t="shared" si="13"/>
        <v>51136</v>
      </c>
      <c r="BG19" s="36">
        <f t="shared" si="13"/>
        <v>51318</v>
      </c>
      <c r="BH19" s="36">
        <f t="shared" si="13"/>
        <v>51502</v>
      </c>
      <c r="BI19" s="36">
        <f t="shared" si="13"/>
        <v>51683</v>
      </c>
      <c r="BJ19" s="36">
        <f t="shared" ref="BJ19:BR19" si="14" xml:space="preserve"> IF(BJ18 = 1, $F16, DATE(YEAR(BI19), MONTH(BI19) + $F17, DAY(1)))</f>
        <v>51867</v>
      </c>
      <c r="BK19" s="36">
        <f t="shared" si="14"/>
        <v>52048</v>
      </c>
      <c r="BL19" s="36">
        <f t="shared" si="14"/>
        <v>52232</v>
      </c>
      <c r="BM19" s="36">
        <f t="shared" si="14"/>
        <v>52413</v>
      </c>
      <c r="BN19" s="36">
        <f t="shared" si="14"/>
        <v>52597</v>
      </c>
      <c r="BO19" s="36">
        <f t="shared" si="14"/>
        <v>52779</v>
      </c>
      <c r="BP19" s="36">
        <f t="shared" si="14"/>
        <v>52963</v>
      </c>
      <c r="BQ19" s="36">
        <f t="shared" si="14"/>
        <v>53144</v>
      </c>
      <c r="BR19" s="36">
        <f t="shared" si="14"/>
        <v>53328</v>
      </c>
      <c r="BS19" s="36">
        <f t="shared" ref="BS19:BZ19" si="15" xml:space="preserve"> IF(BS18 = 1, $F16, DATE(YEAR(BR19), MONTH(BR19) + $F17, DAY(1)))</f>
        <v>53509</v>
      </c>
      <c r="BT19" s="36">
        <f t="shared" si="15"/>
        <v>53693</v>
      </c>
      <c r="BU19" s="36">
        <f t="shared" si="15"/>
        <v>53874</v>
      </c>
      <c r="BV19" s="36">
        <f t="shared" si="15"/>
        <v>54058</v>
      </c>
      <c r="BW19" s="36">
        <f t="shared" si="15"/>
        <v>54240</v>
      </c>
      <c r="BX19" s="36">
        <f t="shared" si="15"/>
        <v>54424</v>
      </c>
      <c r="BY19" s="36">
        <f t="shared" si="15"/>
        <v>54605</v>
      </c>
      <c r="BZ19" s="36">
        <f t="shared" si="15"/>
        <v>54789</v>
      </c>
    </row>
    <row r="20" spans="1:78" s="113" customFormat="1" x14ac:dyDescent="0.2">
      <c r="A20" s="12"/>
      <c r="B20" s="12"/>
      <c r="C20" s="8"/>
      <c r="D20" s="27"/>
      <c r="E20" s="7"/>
      <c r="F20" s="33"/>
      <c r="G20" s="96"/>
      <c r="H20" s="7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</row>
    <row r="21" spans="1:78" s="117" customFormat="1" x14ac:dyDescent="0.2">
      <c r="A21" s="63"/>
      <c r="B21" s="81"/>
      <c r="C21" s="64"/>
      <c r="D21" s="65"/>
      <c r="E21" s="84" t="str">
        <f xml:space="preserve"> InpC!E$18</f>
        <v>Months per model period</v>
      </c>
      <c r="F21" s="84">
        <f xml:space="preserve"> InpC!F$18</f>
        <v>6</v>
      </c>
      <c r="G21" s="84" t="str">
        <f xml:space="preserve"> InpC!G$18</f>
        <v>months</v>
      </c>
      <c r="H21" s="65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</row>
    <row r="22" spans="1:78" s="114" customFormat="1" x14ac:dyDescent="0.2">
      <c r="A22" s="46"/>
      <c r="B22" s="46"/>
      <c r="C22" s="97"/>
      <c r="D22" s="35"/>
      <c r="E22" s="35" t="str">
        <f xml:space="preserve"> E$19</f>
        <v>Model period beginning</v>
      </c>
      <c r="F22" s="35">
        <f t="shared" ref="F22:BQ22" si="16" xml:space="preserve"> F$19</f>
        <v>0</v>
      </c>
      <c r="G22" s="35" t="str">
        <f t="shared" si="16"/>
        <v>date</v>
      </c>
      <c r="H22" s="35">
        <f t="shared" si="16"/>
        <v>0</v>
      </c>
      <c r="I22" s="35">
        <f t="shared" si="16"/>
        <v>0</v>
      </c>
      <c r="J22" s="35">
        <f t="shared" si="16"/>
        <v>42370</v>
      </c>
      <c r="K22" s="35">
        <f t="shared" si="16"/>
        <v>42552</v>
      </c>
      <c r="L22" s="35">
        <f t="shared" si="16"/>
        <v>42736</v>
      </c>
      <c r="M22" s="35">
        <f t="shared" si="16"/>
        <v>42917</v>
      </c>
      <c r="N22" s="35">
        <f t="shared" si="16"/>
        <v>43101</v>
      </c>
      <c r="O22" s="35">
        <f t="shared" si="16"/>
        <v>43282</v>
      </c>
      <c r="P22" s="35">
        <f t="shared" si="16"/>
        <v>43466</v>
      </c>
      <c r="Q22" s="35">
        <f t="shared" si="16"/>
        <v>43647</v>
      </c>
      <c r="R22" s="35">
        <f t="shared" si="16"/>
        <v>43831</v>
      </c>
      <c r="S22" s="35">
        <f t="shared" si="16"/>
        <v>44013</v>
      </c>
      <c r="T22" s="35">
        <f t="shared" si="16"/>
        <v>44197</v>
      </c>
      <c r="U22" s="35">
        <f t="shared" si="16"/>
        <v>44378</v>
      </c>
      <c r="V22" s="35">
        <f t="shared" si="16"/>
        <v>44562</v>
      </c>
      <c r="W22" s="35">
        <f t="shared" si="16"/>
        <v>44743</v>
      </c>
      <c r="X22" s="35">
        <f t="shared" si="16"/>
        <v>44927</v>
      </c>
      <c r="Y22" s="35">
        <f t="shared" si="16"/>
        <v>45108</v>
      </c>
      <c r="Z22" s="35">
        <f t="shared" si="16"/>
        <v>45292</v>
      </c>
      <c r="AA22" s="35">
        <f t="shared" si="16"/>
        <v>45474</v>
      </c>
      <c r="AB22" s="35">
        <f t="shared" si="16"/>
        <v>45658</v>
      </c>
      <c r="AC22" s="35">
        <f t="shared" si="16"/>
        <v>45839</v>
      </c>
      <c r="AD22" s="35">
        <f t="shared" si="16"/>
        <v>46023</v>
      </c>
      <c r="AE22" s="35">
        <f t="shared" si="16"/>
        <v>46204</v>
      </c>
      <c r="AF22" s="35">
        <f t="shared" si="16"/>
        <v>46388</v>
      </c>
      <c r="AG22" s="35">
        <f t="shared" si="16"/>
        <v>46569</v>
      </c>
      <c r="AH22" s="35">
        <f t="shared" si="16"/>
        <v>46753</v>
      </c>
      <c r="AI22" s="35">
        <f t="shared" si="16"/>
        <v>46935</v>
      </c>
      <c r="AJ22" s="35">
        <f t="shared" si="16"/>
        <v>47119</v>
      </c>
      <c r="AK22" s="35">
        <f t="shared" si="16"/>
        <v>47300</v>
      </c>
      <c r="AL22" s="35">
        <f t="shared" si="16"/>
        <v>47484</v>
      </c>
      <c r="AM22" s="35">
        <f t="shared" si="16"/>
        <v>47665</v>
      </c>
      <c r="AN22" s="35">
        <f t="shared" si="16"/>
        <v>47849</v>
      </c>
      <c r="AO22" s="35">
        <f t="shared" si="16"/>
        <v>48030</v>
      </c>
      <c r="AP22" s="35">
        <f t="shared" si="16"/>
        <v>48214</v>
      </c>
      <c r="AQ22" s="35">
        <f t="shared" si="16"/>
        <v>48396</v>
      </c>
      <c r="AR22" s="35">
        <f t="shared" si="16"/>
        <v>48580</v>
      </c>
      <c r="AS22" s="35">
        <f t="shared" si="16"/>
        <v>48761</v>
      </c>
      <c r="AT22" s="35">
        <f t="shared" si="16"/>
        <v>48945</v>
      </c>
      <c r="AU22" s="35">
        <f t="shared" si="16"/>
        <v>49126</v>
      </c>
      <c r="AV22" s="35">
        <f t="shared" si="16"/>
        <v>49310</v>
      </c>
      <c r="AW22" s="35">
        <f t="shared" si="16"/>
        <v>49491</v>
      </c>
      <c r="AX22" s="35">
        <f t="shared" si="16"/>
        <v>49675</v>
      </c>
      <c r="AY22" s="35">
        <f t="shared" si="16"/>
        <v>49857</v>
      </c>
      <c r="AZ22" s="35">
        <f t="shared" si="16"/>
        <v>50041</v>
      </c>
      <c r="BA22" s="35">
        <f t="shared" si="16"/>
        <v>50222</v>
      </c>
      <c r="BB22" s="35">
        <f t="shared" si="16"/>
        <v>50406</v>
      </c>
      <c r="BC22" s="35">
        <f t="shared" si="16"/>
        <v>50587</v>
      </c>
      <c r="BD22" s="35">
        <f t="shared" si="16"/>
        <v>50771</v>
      </c>
      <c r="BE22" s="35">
        <f t="shared" si="16"/>
        <v>50952</v>
      </c>
      <c r="BF22" s="35">
        <f t="shared" si="16"/>
        <v>51136</v>
      </c>
      <c r="BG22" s="35">
        <f t="shared" si="16"/>
        <v>51318</v>
      </c>
      <c r="BH22" s="35">
        <f t="shared" si="16"/>
        <v>51502</v>
      </c>
      <c r="BI22" s="35">
        <f t="shared" si="16"/>
        <v>51683</v>
      </c>
      <c r="BJ22" s="35">
        <f t="shared" si="16"/>
        <v>51867</v>
      </c>
      <c r="BK22" s="35">
        <f t="shared" si="16"/>
        <v>52048</v>
      </c>
      <c r="BL22" s="35">
        <f t="shared" si="16"/>
        <v>52232</v>
      </c>
      <c r="BM22" s="35">
        <f t="shared" si="16"/>
        <v>52413</v>
      </c>
      <c r="BN22" s="35">
        <f t="shared" si="16"/>
        <v>52597</v>
      </c>
      <c r="BO22" s="35">
        <f t="shared" si="16"/>
        <v>52779</v>
      </c>
      <c r="BP22" s="35">
        <f t="shared" si="16"/>
        <v>52963</v>
      </c>
      <c r="BQ22" s="35">
        <f t="shared" si="16"/>
        <v>53144</v>
      </c>
      <c r="BR22" s="35">
        <f xml:space="preserve"> BR$19</f>
        <v>53328</v>
      </c>
      <c r="BS22" s="35">
        <f t="shared" ref="BS22:BZ22" si="17" xml:space="preserve"> BS$19</f>
        <v>53509</v>
      </c>
      <c r="BT22" s="35">
        <f t="shared" si="17"/>
        <v>53693</v>
      </c>
      <c r="BU22" s="35">
        <f t="shared" si="17"/>
        <v>53874</v>
      </c>
      <c r="BV22" s="35">
        <f t="shared" si="17"/>
        <v>54058</v>
      </c>
      <c r="BW22" s="35">
        <f t="shared" si="17"/>
        <v>54240</v>
      </c>
      <c r="BX22" s="35">
        <f t="shared" si="17"/>
        <v>54424</v>
      </c>
      <c r="BY22" s="35">
        <f t="shared" si="17"/>
        <v>54605</v>
      </c>
      <c r="BZ22" s="35">
        <f t="shared" si="17"/>
        <v>54789</v>
      </c>
    </row>
    <row r="23" spans="1:78" s="195" customFormat="1" x14ac:dyDescent="0.2">
      <c r="A23" s="189"/>
      <c r="B23" s="189"/>
      <c r="C23" s="190"/>
      <c r="D23" s="191"/>
      <c r="E23" s="192" t="s">
        <v>31</v>
      </c>
      <c r="F23" s="193"/>
      <c r="G23" s="192" t="s">
        <v>7</v>
      </c>
      <c r="H23" s="192"/>
      <c r="I23" s="194"/>
      <c r="J23" s="194">
        <f xml:space="preserve"> DATE(YEAR(J22), MONTH(J22) + $F21, DAY(J22) - 1)</f>
        <v>42551</v>
      </c>
      <c r="K23" s="194">
        <f t="shared" ref="K23:BV23" si="18" xml:space="preserve"> DATE(YEAR(K22), MONTH(K22) + $F21, DAY(K22) - 1)</f>
        <v>42735</v>
      </c>
      <c r="L23" s="194">
        <f t="shared" si="18"/>
        <v>42916</v>
      </c>
      <c r="M23" s="194">
        <f t="shared" si="18"/>
        <v>43100</v>
      </c>
      <c r="N23" s="194">
        <f t="shared" si="18"/>
        <v>43281</v>
      </c>
      <c r="O23" s="194">
        <f t="shared" si="18"/>
        <v>43465</v>
      </c>
      <c r="P23" s="194">
        <f t="shared" si="18"/>
        <v>43646</v>
      </c>
      <c r="Q23" s="194">
        <f t="shared" si="18"/>
        <v>43830</v>
      </c>
      <c r="R23" s="194">
        <f t="shared" si="18"/>
        <v>44012</v>
      </c>
      <c r="S23" s="194">
        <f t="shared" si="18"/>
        <v>44196</v>
      </c>
      <c r="T23" s="194">
        <f t="shared" si="18"/>
        <v>44377</v>
      </c>
      <c r="U23" s="194">
        <f t="shared" si="18"/>
        <v>44561</v>
      </c>
      <c r="V23" s="194">
        <f t="shared" si="18"/>
        <v>44742</v>
      </c>
      <c r="W23" s="194">
        <f t="shared" si="18"/>
        <v>44926</v>
      </c>
      <c r="X23" s="194">
        <f t="shared" si="18"/>
        <v>45107</v>
      </c>
      <c r="Y23" s="194">
        <f t="shared" si="18"/>
        <v>45291</v>
      </c>
      <c r="Z23" s="194">
        <f t="shared" si="18"/>
        <v>45473</v>
      </c>
      <c r="AA23" s="194">
        <f t="shared" si="18"/>
        <v>45657</v>
      </c>
      <c r="AB23" s="194">
        <f t="shared" si="18"/>
        <v>45838</v>
      </c>
      <c r="AC23" s="194">
        <f t="shared" si="18"/>
        <v>46022</v>
      </c>
      <c r="AD23" s="194">
        <f t="shared" si="18"/>
        <v>46203</v>
      </c>
      <c r="AE23" s="194">
        <f t="shared" si="18"/>
        <v>46387</v>
      </c>
      <c r="AF23" s="194">
        <f t="shared" si="18"/>
        <v>46568</v>
      </c>
      <c r="AG23" s="194">
        <f t="shared" si="18"/>
        <v>46752</v>
      </c>
      <c r="AH23" s="194">
        <f t="shared" si="18"/>
        <v>46934</v>
      </c>
      <c r="AI23" s="194">
        <f t="shared" si="18"/>
        <v>47118</v>
      </c>
      <c r="AJ23" s="194">
        <f t="shared" si="18"/>
        <v>47299</v>
      </c>
      <c r="AK23" s="194">
        <f t="shared" si="18"/>
        <v>47483</v>
      </c>
      <c r="AL23" s="194">
        <f t="shared" si="18"/>
        <v>47664</v>
      </c>
      <c r="AM23" s="194">
        <f t="shared" si="18"/>
        <v>47848</v>
      </c>
      <c r="AN23" s="194">
        <f t="shared" si="18"/>
        <v>48029</v>
      </c>
      <c r="AO23" s="194">
        <f t="shared" si="18"/>
        <v>48213</v>
      </c>
      <c r="AP23" s="194">
        <f t="shared" si="18"/>
        <v>48395</v>
      </c>
      <c r="AQ23" s="194">
        <f t="shared" si="18"/>
        <v>48579</v>
      </c>
      <c r="AR23" s="194">
        <f t="shared" si="18"/>
        <v>48760</v>
      </c>
      <c r="AS23" s="194">
        <f t="shared" si="18"/>
        <v>48944</v>
      </c>
      <c r="AT23" s="194">
        <f t="shared" si="18"/>
        <v>49125</v>
      </c>
      <c r="AU23" s="194">
        <f t="shared" si="18"/>
        <v>49309</v>
      </c>
      <c r="AV23" s="194">
        <f t="shared" si="18"/>
        <v>49490</v>
      </c>
      <c r="AW23" s="194">
        <f t="shared" si="18"/>
        <v>49674</v>
      </c>
      <c r="AX23" s="194">
        <f t="shared" si="18"/>
        <v>49856</v>
      </c>
      <c r="AY23" s="194">
        <f t="shared" si="18"/>
        <v>50040</v>
      </c>
      <c r="AZ23" s="194">
        <f t="shared" si="18"/>
        <v>50221</v>
      </c>
      <c r="BA23" s="194">
        <f t="shared" si="18"/>
        <v>50405</v>
      </c>
      <c r="BB23" s="194">
        <f t="shared" si="18"/>
        <v>50586</v>
      </c>
      <c r="BC23" s="194">
        <f t="shared" si="18"/>
        <v>50770</v>
      </c>
      <c r="BD23" s="194">
        <f t="shared" si="18"/>
        <v>50951</v>
      </c>
      <c r="BE23" s="194">
        <f t="shared" si="18"/>
        <v>51135</v>
      </c>
      <c r="BF23" s="194">
        <f t="shared" si="18"/>
        <v>51317</v>
      </c>
      <c r="BG23" s="194">
        <f t="shared" si="18"/>
        <v>51501</v>
      </c>
      <c r="BH23" s="194">
        <f t="shared" si="18"/>
        <v>51682</v>
      </c>
      <c r="BI23" s="194">
        <f t="shared" si="18"/>
        <v>51866</v>
      </c>
      <c r="BJ23" s="194">
        <f t="shared" si="18"/>
        <v>52047</v>
      </c>
      <c r="BK23" s="194">
        <f t="shared" si="18"/>
        <v>52231</v>
      </c>
      <c r="BL23" s="194">
        <f t="shared" si="18"/>
        <v>52412</v>
      </c>
      <c r="BM23" s="194">
        <f t="shared" si="18"/>
        <v>52596</v>
      </c>
      <c r="BN23" s="194">
        <f t="shared" si="18"/>
        <v>52778</v>
      </c>
      <c r="BO23" s="194">
        <f t="shared" si="18"/>
        <v>52962</v>
      </c>
      <c r="BP23" s="194">
        <f t="shared" si="18"/>
        <v>53143</v>
      </c>
      <c r="BQ23" s="194">
        <f t="shared" si="18"/>
        <v>53327</v>
      </c>
      <c r="BR23" s="194">
        <f t="shared" si="18"/>
        <v>53508</v>
      </c>
      <c r="BS23" s="194">
        <f t="shared" si="18"/>
        <v>53692</v>
      </c>
      <c r="BT23" s="194">
        <f t="shared" si="18"/>
        <v>53873</v>
      </c>
      <c r="BU23" s="194">
        <f t="shared" si="18"/>
        <v>54057</v>
      </c>
      <c r="BV23" s="194">
        <f t="shared" si="18"/>
        <v>54239</v>
      </c>
      <c r="BW23" s="194">
        <f t="shared" ref="BW23:BZ23" si="19" xml:space="preserve"> DATE(YEAR(BW22), MONTH(BW22) + $F21, DAY(BW22) - 1)</f>
        <v>54423</v>
      </c>
      <c r="BX23" s="194">
        <f t="shared" si="19"/>
        <v>54604</v>
      </c>
      <c r="BY23" s="194">
        <f t="shared" si="19"/>
        <v>54788</v>
      </c>
      <c r="BZ23" s="194">
        <f t="shared" si="19"/>
        <v>54969</v>
      </c>
    </row>
    <row r="24" spans="1:78" s="115" customFormat="1" x14ac:dyDescent="0.2">
      <c r="A24" s="12"/>
      <c r="B24" s="12"/>
      <c r="C24" s="8"/>
      <c r="D24" s="9"/>
      <c r="E24" s="11"/>
      <c r="F24" s="37"/>
      <c r="G24" s="38"/>
      <c r="H24" s="11"/>
      <c r="I24" s="39"/>
      <c r="J24" s="40"/>
      <c r="K24" s="40"/>
      <c r="L24" s="40"/>
      <c r="M24" s="40"/>
      <c r="N24" s="41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8" s="114" customFormat="1" x14ac:dyDescent="0.2">
      <c r="A25" s="42"/>
      <c r="B25" s="42"/>
      <c r="C25" s="43"/>
      <c r="D25" s="44"/>
      <c r="E25" s="45" t="str">
        <f t="shared" ref="E25:BP25" si="20" xml:space="preserve"> E$23</f>
        <v>Model period ending</v>
      </c>
      <c r="F25" s="45">
        <f t="shared" si="20"/>
        <v>0</v>
      </c>
      <c r="G25" s="45" t="str">
        <f t="shared" si="20"/>
        <v>date</v>
      </c>
      <c r="H25" s="45">
        <f t="shared" si="20"/>
        <v>0</v>
      </c>
      <c r="I25" s="35">
        <f t="shared" si="20"/>
        <v>0</v>
      </c>
      <c r="J25" s="45">
        <f t="shared" si="20"/>
        <v>42551</v>
      </c>
      <c r="K25" s="45">
        <f t="shared" si="20"/>
        <v>42735</v>
      </c>
      <c r="L25" s="45">
        <f t="shared" si="20"/>
        <v>42916</v>
      </c>
      <c r="M25" s="45">
        <f t="shared" si="20"/>
        <v>43100</v>
      </c>
      <c r="N25" s="45">
        <f t="shared" si="20"/>
        <v>43281</v>
      </c>
      <c r="O25" s="45">
        <f t="shared" si="20"/>
        <v>43465</v>
      </c>
      <c r="P25" s="45">
        <f t="shared" si="20"/>
        <v>43646</v>
      </c>
      <c r="Q25" s="45">
        <f t="shared" si="20"/>
        <v>43830</v>
      </c>
      <c r="R25" s="45">
        <f t="shared" si="20"/>
        <v>44012</v>
      </c>
      <c r="S25" s="45">
        <f t="shared" si="20"/>
        <v>44196</v>
      </c>
      <c r="T25" s="45">
        <f t="shared" si="20"/>
        <v>44377</v>
      </c>
      <c r="U25" s="45">
        <f t="shared" si="20"/>
        <v>44561</v>
      </c>
      <c r="V25" s="45">
        <f t="shared" si="20"/>
        <v>44742</v>
      </c>
      <c r="W25" s="45">
        <f t="shared" si="20"/>
        <v>44926</v>
      </c>
      <c r="X25" s="45">
        <f t="shared" si="20"/>
        <v>45107</v>
      </c>
      <c r="Y25" s="45">
        <f t="shared" si="20"/>
        <v>45291</v>
      </c>
      <c r="Z25" s="45">
        <f t="shared" si="20"/>
        <v>45473</v>
      </c>
      <c r="AA25" s="45">
        <f t="shared" si="20"/>
        <v>45657</v>
      </c>
      <c r="AB25" s="45">
        <f t="shared" si="20"/>
        <v>45838</v>
      </c>
      <c r="AC25" s="45">
        <f t="shared" si="20"/>
        <v>46022</v>
      </c>
      <c r="AD25" s="45">
        <f t="shared" si="20"/>
        <v>46203</v>
      </c>
      <c r="AE25" s="45">
        <f t="shared" si="20"/>
        <v>46387</v>
      </c>
      <c r="AF25" s="45">
        <f t="shared" si="20"/>
        <v>46568</v>
      </c>
      <c r="AG25" s="45">
        <f t="shared" si="20"/>
        <v>46752</v>
      </c>
      <c r="AH25" s="45">
        <f t="shared" si="20"/>
        <v>46934</v>
      </c>
      <c r="AI25" s="45">
        <f t="shared" si="20"/>
        <v>47118</v>
      </c>
      <c r="AJ25" s="45">
        <f t="shared" si="20"/>
        <v>47299</v>
      </c>
      <c r="AK25" s="45">
        <f t="shared" si="20"/>
        <v>47483</v>
      </c>
      <c r="AL25" s="45">
        <f t="shared" si="20"/>
        <v>47664</v>
      </c>
      <c r="AM25" s="45">
        <f t="shared" si="20"/>
        <v>47848</v>
      </c>
      <c r="AN25" s="45">
        <f t="shared" si="20"/>
        <v>48029</v>
      </c>
      <c r="AO25" s="45">
        <f t="shared" si="20"/>
        <v>48213</v>
      </c>
      <c r="AP25" s="45">
        <f t="shared" si="20"/>
        <v>48395</v>
      </c>
      <c r="AQ25" s="45">
        <f t="shared" si="20"/>
        <v>48579</v>
      </c>
      <c r="AR25" s="45">
        <f t="shared" si="20"/>
        <v>48760</v>
      </c>
      <c r="AS25" s="45">
        <f t="shared" si="20"/>
        <v>48944</v>
      </c>
      <c r="AT25" s="45">
        <f t="shared" si="20"/>
        <v>49125</v>
      </c>
      <c r="AU25" s="45">
        <f t="shared" si="20"/>
        <v>49309</v>
      </c>
      <c r="AV25" s="45">
        <f t="shared" si="20"/>
        <v>49490</v>
      </c>
      <c r="AW25" s="45">
        <f t="shared" si="20"/>
        <v>49674</v>
      </c>
      <c r="AX25" s="45">
        <f t="shared" si="20"/>
        <v>49856</v>
      </c>
      <c r="AY25" s="45">
        <f t="shared" si="20"/>
        <v>50040</v>
      </c>
      <c r="AZ25" s="45">
        <f t="shared" si="20"/>
        <v>50221</v>
      </c>
      <c r="BA25" s="45">
        <f t="shared" si="20"/>
        <v>50405</v>
      </c>
      <c r="BB25" s="45">
        <f t="shared" si="20"/>
        <v>50586</v>
      </c>
      <c r="BC25" s="45">
        <f t="shared" si="20"/>
        <v>50770</v>
      </c>
      <c r="BD25" s="45">
        <f t="shared" si="20"/>
        <v>50951</v>
      </c>
      <c r="BE25" s="45">
        <f t="shared" si="20"/>
        <v>51135</v>
      </c>
      <c r="BF25" s="45">
        <f t="shared" si="20"/>
        <v>51317</v>
      </c>
      <c r="BG25" s="45">
        <f t="shared" si="20"/>
        <v>51501</v>
      </c>
      <c r="BH25" s="45">
        <f t="shared" si="20"/>
        <v>51682</v>
      </c>
      <c r="BI25" s="45">
        <f t="shared" si="20"/>
        <v>51866</v>
      </c>
      <c r="BJ25" s="45">
        <f t="shared" si="20"/>
        <v>52047</v>
      </c>
      <c r="BK25" s="45">
        <f t="shared" si="20"/>
        <v>52231</v>
      </c>
      <c r="BL25" s="45">
        <f t="shared" si="20"/>
        <v>52412</v>
      </c>
      <c r="BM25" s="45">
        <f t="shared" si="20"/>
        <v>52596</v>
      </c>
      <c r="BN25" s="45">
        <f t="shared" si="20"/>
        <v>52778</v>
      </c>
      <c r="BO25" s="45">
        <f t="shared" si="20"/>
        <v>52962</v>
      </c>
      <c r="BP25" s="45">
        <f t="shared" si="20"/>
        <v>53143</v>
      </c>
      <c r="BQ25" s="45">
        <f xml:space="preserve"> BQ$23</f>
        <v>53327</v>
      </c>
      <c r="BR25" s="45">
        <f xml:space="preserve"> BR$23</f>
        <v>53508</v>
      </c>
      <c r="BS25" s="45">
        <f t="shared" ref="BS25:BZ25" si="21" xml:space="preserve"> BS$23</f>
        <v>53692</v>
      </c>
      <c r="BT25" s="45">
        <f t="shared" si="21"/>
        <v>53873</v>
      </c>
      <c r="BU25" s="45">
        <f t="shared" si="21"/>
        <v>54057</v>
      </c>
      <c r="BV25" s="45">
        <f t="shared" si="21"/>
        <v>54239</v>
      </c>
      <c r="BW25" s="45">
        <f t="shared" si="21"/>
        <v>54423</v>
      </c>
      <c r="BX25" s="45">
        <f t="shared" si="21"/>
        <v>54604</v>
      </c>
      <c r="BY25" s="45">
        <f t="shared" si="21"/>
        <v>54788</v>
      </c>
      <c r="BZ25" s="45">
        <f t="shared" si="21"/>
        <v>54969</v>
      </c>
    </row>
    <row r="26" spans="1:78" s="114" customFormat="1" x14ac:dyDescent="0.2">
      <c r="A26" s="46"/>
      <c r="B26" s="42"/>
      <c r="C26" s="43"/>
      <c r="D26" s="44" t="s">
        <v>20</v>
      </c>
      <c r="E26" s="45" t="str">
        <f t="shared" ref="E26:BP26" si="22" xml:space="preserve"> E$19</f>
        <v>Model period beginning</v>
      </c>
      <c r="F26" s="45">
        <f t="shared" si="22"/>
        <v>0</v>
      </c>
      <c r="G26" s="45" t="str">
        <f t="shared" si="22"/>
        <v>date</v>
      </c>
      <c r="H26" s="45">
        <f t="shared" si="22"/>
        <v>0</v>
      </c>
      <c r="I26" s="45">
        <f t="shared" si="22"/>
        <v>0</v>
      </c>
      <c r="J26" s="45">
        <f t="shared" si="22"/>
        <v>42370</v>
      </c>
      <c r="K26" s="45">
        <f t="shared" si="22"/>
        <v>42552</v>
      </c>
      <c r="L26" s="45">
        <f t="shared" si="22"/>
        <v>42736</v>
      </c>
      <c r="M26" s="45">
        <f t="shared" si="22"/>
        <v>42917</v>
      </c>
      <c r="N26" s="45">
        <f t="shared" si="22"/>
        <v>43101</v>
      </c>
      <c r="O26" s="45">
        <f t="shared" si="22"/>
        <v>43282</v>
      </c>
      <c r="P26" s="45">
        <f t="shared" si="22"/>
        <v>43466</v>
      </c>
      <c r="Q26" s="45">
        <f t="shared" si="22"/>
        <v>43647</v>
      </c>
      <c r="R26" s="45">
        <f t="shared" si="22"/>
        <v>43831</v>
      </c>
      <c r="S26" s="45">
        <f t="shared" si="22"/>
        <v>44013</v>
      </c>
      <c r="T26" s="45">
        <f t="shared" si="22"/>
        <v>44197</v>
      </c>
      <c r="U26" s="45">
        <f t="shared" si="22"/>
        <v>44378</v>
      </c>
      <c r="V26" s="45">
        <f t="shared" si="22"/>
        <v>44562</v>
      </c>
      <c r="W26" s="45">
        <f t="shared" si="22"/>
        <v>44743</v>
      </c>
      <c r="X26" s="45">
        <f t="shared" si="22"/>
        <v>44927</v>
      </c>
      <c r="Y26" s="45">
        <f t="shared" si="22"/>
        <v>45108</v>
      </c>
      <c r="Z26" s="45">
        <f t="shared" si="22"/>
        <v>45292</v>
      </c>
      <c r="AA26" s="45">
        <f t="shared" si="22"/>
        <v>45474</v>
      </c>
      <c r="AB26" s="45">
        <f t="shared" si="22"/>
        <v>45658</v>
      </c>
      <c r="AC26" s="45">
        <f t="shared" si="22"/>
        <v>45839</v>
      </c>
      <c r="AD26" s="45">
        <f t="shared" si="22"/>
        <v>46023</v>
      </c>
      <c r="AE26" s="45">
        <f t="shared" si="22"/>
        <v>46204</v>
      </c>
      <c r="AF26" s="45">
        <f t="shared" si="22"/>
        <v>46388</v>
      </c>
      <c r="AG26" s="45">
        <f t="shared" si="22"/>
        <v>46569</v>
      </c>
      <c r="AH26" s="45">
        <f t="shared" si="22"/>
        <v>46753</v>
      </c>
      <c r="AI26" s="45">
        <f t="shared" si="22"/>
        <v>46935</v>
      </c>
      <c r="AJ26" s="45">
        <f t="shared" si="22"/>
        <v>47119</v>
      </c>
      <c r="AK26" s="45">
        <f t="shared" si="22"/>
        <v>47300</v>
      </c>
      <c r="AL26" s="45">
        <f t="shared" si="22"/>
        <v>47484</v>
      </c>
      <c r="AM26" s="45">
        <f t="shared" si="22"/>
        <v>47665</v>
      </c>
      <c r="AN26" s="45">
        <f t="shared" si="22"/>
        <v>47849</v>
      </c>
      <c r="AO26" s="45">
        <f t="shared" si="22"/>
        <v>48030</v>
      </c>
      <c r="AP26" s="45">
        <f t="shared" si="22"/>
        <v>48214</v>
      </c>
      <c r="AQ26" s="45">
        <f t="shared" si="22"/>
        <v>48396</v>
      </c>
      <c r="AR26" s="45">
        <f t="shared" si="22"/>
        <v>48580</v>
      </c>
      <c r="AS26" s="45">
        <f t="shared" si="22"/>
        <v>48761</v>
      </c>
      <c r="AT26" s="45">
        <f t="shared" si="22"/>
        <v>48945</v>
      </c>
      <c r="AU26" s="45">
        <f t="shared" si="22"/>
        <v>49126</v>
      </c>
      <c r="AV26" s="45">
        <f t="shared" si="22"/>
        <v>49310</v>
      </c>
      <c r="AW26" s="45">
        <f t="shared" si="22"/>
        <v>49491</v>
      </c>
      <c r="AX26" s="45">
        <f t="shared" si="22"/>
        <v>49675</v>
      </c>
      <c r="AY26" s="45">
        <f t="shared" si="22"/>
        <v>49857</v>
      </c>
      <c r="AZ26" s="45">
        <f t="shared" si="22"/>
        <v>50041</v>
      </c>
      <c r="BA26" s="45">
        <f t="shared" si="22"/>
        <v>50222</v>
      </c>
      <c r="BB26" s="45">
        <f t="shared" si="22"/>
        <v>50406</v>
      </c>
      <c r="BC26" s="45">
        <f t="shared" si="22"/>
        <v>50587</v>
      </c>
      <c r="BD26" s="45">
        <f t="shared" si="22"/>
        <v>50771</v>
      </c>
      <c r="BE26" s="45">
        <f t="shared" si="22"/>
        <v>50952</v>
      </c>
      <c r="BF26" s="45">
        <f t="shared" si="22"/>
        <v>51136</v>
      </c>
      <c r="BG26" s="45">
        <f t="shared" si="22"/>
        <v>51318</v>
      </c>
      <c r="BH26" s="45">
        <f t="shared" si="22"/>
        <v>51502</v>
      </c>
      <c r="BI26" s="45">
        <f t="shared" si="22"/>
        <v>51683</v>
      </c>
      <c r="BJ26" s="45">
        <f t="shared" si="22"/>
        <v>51867</v>
      </c>
      <c r="BK26" s="45">
        <f t="shared" si="22"/>
        <v>52048</v>
      </c>
      <c r="BL26" s="45">
        <f t="shared" si="22"/>
        <v>52232</v>
      </c>
      <c r="BM26" s="45">
        <f t="shared" si="22"/>
        <v>52413</v>
      </c>
      <c r="BN26" s="45">
        <f t="shared" si="22"/>
        <v>52597</v>
      </c>
      <c r="BO26" s="45">
        <f t="shared" si="22"/>
        <v>52779</v>
      </c>
      <c r="BP26" s="45">
        <f t="shared" si="22"/>
        <v>52963</v>
      </c>
      <c r="BQ26" s="45">
        <f xml:space="preserve"> BQ$19</f>
        <v>53144</v>
      </c>
      <c r="BR26" s="45">
        <f xml:space="preserve"> BR$19</f>
        <v>53328</v>
      </c>
      <c r="BS26" s="45">
        <f t="shared" ref="BS26:BZ26" si="23" xml:space="preserve"> BS$19</f>
        <v>53509</v>
      </c>
      <c r="BT26" s="45">
        <f t="shared" si="23"/>
        <v>53693</v>
      </c>
      <c r="BU26" s="45">
        <f t="shared" si="23"/>
        <v>53874</v>
      </c>
      <c r="BV26" s="45">
        <f t="shared" si="23"/>
        <v>54058</v>
      </c>
      <c r="BW26" s="45">
        <f t="shared" si="23"/>
        <v>54240</v>
      </c>
      <c r="BX26" s="45">
        <f t="shared" si="23"/>
        <v>54424</v>
      </c>
      <c r="BY26" s="45">
        <f t="shared" si="23"/>
        <v>54605</v>
      </c>
      <c r="BZ26" s="45">
        <f t="shared" si="23"/>
        <v>54789</v>
      </c>
    </row>
    <row r="27" spans="1:78" s="14" customFormat="1" x14ac:dyDescent="0.2">
      <c r="A27" s="47"/>
      <c r="B27" s="47"/>
      <c r="C27" s="28"/>
      <c r="D27" s="9"/>
      <c r="E27" s="11" t="s">
        <v>32</v>
      </c>
      <c r="F27" s="11"/>
      <c r="G27" s="11" t="s">
        <v>8</v>
      </c>
      <c r="H27" s="11">
        <f xml:space="preserve"> SUM(J27:BZ27)</f>
        <v>12600</v>
      </c>
      <c r="I27" s="11"/>
      <c r="J27" s="11">
        <f t="shared" ref="J27:BB27" si="24" xml:space="preserve"> J25 - J26 + 1</f>
        <v>182</v>
      </c>
      <c r="K27" s="11">
        <f t="shared" si="24"/>
        <v>184</v>
      </c>
      <c r="L27" s="11">
        <f t="shared" si="24"/>
        <v>181</v>
      </c>
      <c r="M27" s="11">
        <f t="shared" si="24"/>
        <v>184</v>
      </c>
      <c r="N27" s="11">
        <f t="shared" si="24"/>
        <v>181</v>
      </c>
      <c r="O27" s="11">
        <f t="shared" si="24"/>
        <v>184</v>
      </c>
      <c r="P27" s="11">
        <f t="shared" si="24"/>
        <v>181</v>
      </c>
      <c r="Q27" s="11">
        <f t="shared" si="24"/>
        <v>184</v>
      </c>
      <c r="R27" s="11">
        <f t="shared" si="24"/>
        <v>182</v>
      </c>
      <c r="S27" s="11">
        <f t="shared" si="24"/>
        <v>184</v>
      </c>
      <c r="T27" s="11">
        <f t="shared" si="24"/>
        <v>181</v>
      </c>
      <c r="U27" s="11">
        <f t="shared" si="24"/>
        <v>184</v>
      </c>
      <c r="V27" s="11">
        <f t="shared" si="24"/>
        <v>181</v>
      </c>
      <c r="W27" s="11">
        <f t="shared" si="24"/>
        <v>184</v>
      </c>
      <c r="X27" s="11">
        <f t="shared" si="24"/>
        <v>181</v>
      </c>
      <c r="Y27" s="11">
        <f t="shared" si="24"/>
        <v>184</v>
      </c>
      <c r="Z27" s="11">
        <f t="shared" si="24"/>
        <v>182</v>
      </c>
      <c r="AA27" s="11">
        <f t="shared" si="24"/>
        <v>184</v>
      </c>
      <c r="AB27" s="11">
        <f t="shared" si="24"/>
        <v>181</v>
      </c>
      <c r="AC27" s="11">
        <f t="shared" si="24"/>
        <v>184</v>
      </c>
      <c r="AD27" s="11">
        <f t="shared" si="24"/>
        <v>181</v>
      </c>
      <c r="AE27" s="11">
        <f t="shared" si="24"/>
        <v>184</v>
      </c>
      <c r="AF27" s="11">
        <f t="shared" si="24"/>
        <v>181</v>
      </c>
      <c r="AG27" s="11">
        <f t="shared" si="24"/>
        <v>184</v>
      </c>
      <c r="AH27" s="11">
        <f t="shared" si="24"/>
        <v>182</v>
      </c>
      <c r="AI27" s="11">
        <f t="shared" si="24"/>
        <v>184</v>
      </c>
      <c r="AJ27" s="11">
        <f t="shared" si="24"/>
        <v>181</v>
      </c>
      <c r="AK27" s="11">
        <f t="shared" si="24"/>
        <v>184</v>
      </c>
      <c r="AL27" s="11">
        <f t="shared" si="24"/>
        <v>181</v>
      </c>
      <c r="AM27" s="11">
        <f t="shared" si="24"/>
        <v>184</v>
      </c>
      <c r="AN27" s="11">
        <f t="shared" si="24"/>
        <v>181</v>
      </c>
      <c r="AO27" s="11">
        <f t="shared" si="24"/>
        <v>184</v>
      </c>
      <c r="AP27" s="11">
        <f t="shared" si="24"/>
        <v>182</v>
      </c>
      <c r="AQ27" s="11">
        <f t="shared" si="24"/>
        <v>184</v>
      </c>
      <c r="AR27" s="11">
        <f t="shared" si="24"/>
        <v>181</v>
      </c>
      <c r="AS27" s="11">
        <f t="shared" si="24"/>
        <v>184</v>
      </c>
      <c r="AT27" s="11">
        <f t="shared" si="24"/>
        <v>181</v>
      </c>
      <c r="AU27" s="11">
        <f t="shared" si="24"/>
        <v>184</v>
      </c>
      <c r="AV27" s="11">
        <f t="shared" si="24"/>
        <v>181</v>
      </c>
      <c r="AW27" s="11">
        <f t="shared" si="24"/>
        <v>184</v>
      </c>
      <c r="AX27" s="11">
        <f t="shared" si="24"/>
        <v>182</v>
      </c>
      <c r="AY27" s="11">
        <f t="shared" si="24"/>
        <v>184</v>
      </c>
      <c r="AZ27" s="11">
        <f t="shared" si="24"/>
        <v>181</v>
      </c>
      <c r="BA27" s="11">
        <f t="shared" si="24"/>
        <v>184</v>
      </c>
      <c r="BB27" s="11">
        <f t="shared" si="24"/>
        <v>181</v>
      </c>
      <c r="BC27" s="11">
        <f t="shared" ref="BC27:BI27" si="25" xml:space="preserve"> BC25 - BC26 + 1</f>
        <v>184</v>
      </c>
      <c r="BD27" s="11">
        <f t="shared" si="25"/>
        <v>181</v>
      </c>
      <c r="BE27" s="11">
        <f t="shared" si="25"/>
        <v>184</v>
      </c>
      <c r="BF27" s="11">
        <f t="shared" si="25"/>
        <v>182</v>
      </c>
      <c r="BG27" s="11">
        <f t="shared" si="25"/>
        <v>184</v>
      </c>
      <c r="BH27" s="11">
        <f t="shared" si="25"/>
        <v>181</v>
      </c>
      <c r="BI27" s="11">
        <f t="shared" si="25"/>
        <v>184</v>
      </c>
      <c r="BJ27" s="11">
        <f t="shared" ref="BJ27:BR27" si="26" xml:space="preserve"> BJ25 - BJ26 + 1</f>
        <v>181</v>
      </c>
      <c r="BK27" s="11">
        <f t="shared" si="26"/>
        <v>184</v>
      </c>
      <c r="BL27" s="11">
        <f t="shared" si="26"/>
        <v>181</v>
      </c>
      <c r="BM27" s="11">
        <f t="shared" si="26"/>
        <v>184</v>
      </c>
      <c r="BN27" s="11">
        <f t="shared" si="26"/>
        <v>182</v>
      </c>
      <c r="BO27" s="11">
        <f t="shared" si="26"/>
        <v>184</v>
      </c>
      <c r="BP27" s="11">
        <f t="shared" si="26"/>
        <v>181</v>
      </c>
      <c r="BQ27" s="11">
        <f t="shared" si="26"/>
        <v>184</v>
      </c>
      <c r="BR27" s="11">
        <f t="shared" si="26"/>
        <v>181</v>
      </c>
      <c r="BS27" s="11">
        <f t="shared" ref="BS27:BZ27" si="27" xml:space="preserve"> BS25 - BS26 + 1</f>
        <v>184</v>
      </c>
      <c r="BT27" s="11">
        <f t="shared" si="27"/>
        <v>181</v>
      </c>
      <c r="BU27" s="11">
        <f t="shared" si="27"/>
        <v>184</v>
      </c>
      <c r="BV27" s="11">
        <f t="shared" si="27"/>
        <v>182</v>
      </c>
      <c r="BW27" s="11">
        <f t="shared" si="27"/>
        <v>184</v>
      </c>
      <c r="BX27" s="11">
        <f t="shared" si="27"/>
        <v>181</v>
      </c>
      <c r="BY27" s="11">
        <f t="shared" si="27"/>
        <v>184</v>
      </c>
      <c r="BZ27" s="11">
        <f t="shared" si="27"/>
        <v>181</v>
      </c>
    </row>
    <row r="28" spans="1:78" s="114" customFormat="1" x14ac:dyDescent="0.2">
      <c r="A28" s="42"/>
      <c r="B28" s="42"/>
      <c r="C28" s="43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</row>
    <row r="29" spans="1:78" s="114" customFormat="1" x14ac:dyDescent="0.2">
      <c r="A29" s="42"/>
      <c r="B29" s="42"/>
      <c r="C29" s="43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</row>
    <row r="30" spans="1:78" s="114" customFormat="1" x14ac:dyDescent="0.2">
      <c r="A30" s="42" t="s">
        <v>14</v>
      </c>
      <c r="B30" s="42"/>
      <c r="C30" s="43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</row>
    <row r="31" spans="1:78" s="114" customFormat="1" x14ac:dyDescent="0.2">
      <c r="A31" s="42"/>
      <c r="B31" s="42"/>
      <c r="C31" s="43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</row>
    <row r="32" spans="1:78" s="116" customFormat="1" x14ac:dyDescent="0.2">
      <c r="A32" s="58"/>
      <c r="B32" s="86"/>
      <c r="C32" s="59"/>
      <c r="D32" s="60"/>
      <c r="E32" s="88" t="str">
        <f xml:space="preserve"> InpC!E$10</f>
        <v>Financial close date</v>
      </c>
      <c r="F32" s="88">
        <f xml:space="preserve"> InpC!F$10</f>
        <v>42551</v>
      </c>
      <c r="G32" s="88" t="str">
        <f xml:space="preserve"> InpC!G$10</f>
        <v>date</v>
      </c>
      <c r="H32" s="61"/>
      <c r="I32" s="62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</row>
    <row r="33" spans="1:78" s="114" customFormat="1" x14ac:dyDescent="0.2">
      <c r="A33" s="42"/>
      <c r="B33" s="42"/>
      <c r="C33" s="43"/>
      <c r="D33" s="44"/>
      <c r="E33" s="45" t="str">
        <f t="shared" ref="E33:BP33" si="28" xml:space="preserve"> E$23</f>
        <v>Model period ending</v>
      </c>
      <c r="F33" s="45">
        <f t="shared" si="28"/>
        <v>0</v>
      </c>
      <c r="G33" s="45" t="str">
        <f t="shared" si="28"/>
        <v>date</v>
      </c>
      <c r="H33" s="45">
        <f t="shared" si="28"/>
        <v>0</v>
      </c>
      <c r="I33" s="93">
        <f t="shared" si="28"/>
        <v>0</v>
      </c>
      <c r="J33" s="45">
        <f t="shared" si="28"/>
        <v>42551</v>
      </c>
      <c r="K33" s="45">
        <f t="shared" si="28"/>
        <v>42735</v>
      </c>
      <c r="L33" s="45">
        <f t="shared" si="28"/>
        <v>42916</v>
      </c>
      <c r="M33" s="45">
        <f t="shared" si="28"/>
        <v>43100</v>
      </c>
      <c r="N33" s="45">
        <f t="shared" si="28"/>
        <v>43281</v>
      </c>
      <c r="O33" s="45">
        <f t="shared" si="28"/>
        <v>43465</v>
      </c>
      <c r="P33" s="45">
        <f t="shared" si="28"/>
        <v>43646</v>
      </c>
      <c r="Q33" s="45">
        <f t="shared" si="28"/>
        <v>43830</v>
      </c>
      <c r="R33" s="45">
        <f t="shared" si="28"/>
        <v>44012</v>
      </c>
      <c r="S33" s="45">
        <f t="shared" si="28"/>
        <v>44196</v>
      </c>
      <c r="T33" s="45">
        <f t="shared" si="28"/>
        <v>44377</v>
      </c>
      <c r="U33" s="45">
        <f t="shared" si="28"/>
        <v>44561</v>
      </c>
      <c r="V33" s="45">
        <f t="shared" si="28"/>
        <v>44742</v>
      </c>
      <c r="W33" s="45">
        <f t="shared" si="28"/>
        <v>44926</v>
      </c>
      <c r="X33" s="45">
        <f t="shared" si="28"/>
        <v>45107</v>
      </c>
      <c r="Y33" s="45">
        <f t="shared" si="28"/>
        <v>45291</v>
      </c>
      <c r="Z33" s="45">
        <f t="shared" si="28"/>
        <v>45473</v>
      </c>
      <c r="AA33" s="45">
        <f t="shared" si="28"/>
        <v>45657</v>
      </c>
      <c r="AB33" s="45">
        <f t="shared" si="28"/>
        <v>45838</v>
      </c>
      <c r="AC33" s="45">
        <f t="shared" si="28"/>
        <v>46022</v>
      </c>
      <c r="AD33" s="45">
        <f t="shared" si="28"/>
        <v>46203</v>
      </c>
      <c r="AE33" s="45">
        <f t="shared" si="28"/>
        <v>46387</v>
      </c>
      <c r="AF33" s="45">
        <f t="shared" si="28"/>
        <v>46568</v>
      </c>
      <c r="AG33" s="45">
        <f t="shared" si="28"/>
        <v>46752</v>
      </c>
      <c r="AH33" s="45">
        <f t="shared" si="28"/>
        <v>46934</v>
      </c>
      <c r="AI33" s="45">
        <f t="shared" si="28"/>
        <v>47118</v>
      </c>
      <c r="AJ33" s="45">
        <f t="shared" si="28"/>
        <v>47299</v>
      </c>
      <c r="AK33" s="45">
        <f t="shared" si="28"/>
        <v>47483</v>
      </c>
      <c r="AL33" s="45">
        <f t="shared" si="28"/>
        <v>47664</v>
      </c>
      <c r="AM33" s="45">
        <f t="shared" si="28"/>
        <v>47848</v>
      </c>
      <c r="AN33" s="45">
        <f t="shared" si="28"/>
        <v>48029</v>
      </c>
      <c r="AO33" s="45">
        <f t="shared" si="28"/>
        <v>48213</v>
      </c>
      <c r="AP33" s="45">
        <f t="shared" si="28"/>
        <v>48395</v>
      </c>
      <c r="AQ33" s="45">
        <f t="shared" si="28"/>
        <v>48579</v>
      </c>
      <c r="AR33" s="45">
        <f t="shared" si="28"/>
        <v>48760</v>
      </c>
      <c r="AS33" s="45">
        <f t="shared" si="28"/>
        <v>48944</v>
      </c>
      <c r="AT33" s="45">
        <f t="shared" si="28"/>
        <v>49125</v>
      </c>
      <c r="AU33" s="45">
        <f t="shared" si="28"/>
        <v>49309</v>
      </c>
      <c r="AV33" s="45">
        <f t="shared" si="28"/>
        <v>49490</v>
      </c>
      <c r="AW33" s="45">
        <f t="shared" si="28"/>
        <v>49674</v>
      </c>
      <c r="AX33" s="45">
        <f t="shared" si="28"/>
        <v>49856</v>
      </c>
      <c r="AY33" s="45">
        <f t="shared" si="28"/>
        <v>50040</v>
      </c>
      <c r="AZ33" s="45">
        <f t="shared" si="28"/>
        <v>50221</v>
      </c>
      <c r="BA33" s="45">
        <f t="shared" si="28"/>
        <v>50405</v>
      </c>
      <c r="BB33" s="45">
        <f t="shared" si="28"/>
        <v>50586</v>
      </c>
      <c r="BC33" s="45">
        <f t="shared" si="28"/>
        <v>50770</v>
      </c>
      <c r="BD33" s="45">
        <f t="shared" si="28"/>
        <v>50951</v>
      </c>
      <c r="BE33" s="45">
        <f t="shared" si="28"/>
        <v>51135</v>
      </c>
      <c r="BF33" s="45">
        <f t="shared" si="28"/>
        <v>51317</v>
      </c>
      <c r="BG33" s="45">
        <f t="shared" si="28"/>
        <v>51501</v>
      </c>
      <c r="BH33" s="45">
        <f t="shared" si="28"/>
        <v>51682</v>
      </c>
      <c r="BI33" s="45">
        <f t="shared" si="28"/>
        <v>51866</v>
      </c>
      <c r="BJ33" s="45">
        <f t="shared" si="28"/>
        <v>52047</v>
      </c>
      <c r="BK33" s="45">
        <f t="shared" si="28"/>
        <v>52231</v>
      </c>
      <c r="BL33" s="45">
        <f t="shared" si="28"/>
        <v>52412</v>
      </c>
      <c r="BM33" s="45">
        <f t="shared" si="28"/>
        <v>52596</v>
      </c>
      <c r="BN33" s="45">
        <f t="shared" si="28"/>
        <v>52778</v>
      </c>
      <c r="BO33" s="45">
        <f t="shared" si="28"/>
        <v>52962</v>
      </c>
      <c r="BP33" s="45">
        <f t="shared" si="28"/>
        <v>53143</v>
      </c>
      <c r="BQ33" s="45">
        <f xml:space="preserve"> BQ$23</f>
        <v>53327</v>
      </c>
      <c r="BR33" s="45">
        <f xml:space="preserve"> BR$23</f>
        <v>53508</v>
      </c>
      <c r="BS33" s="45">
        <f t="shared" ref="BS33:BZ33" si="29" xml:space="preserve"> BS$23</f>
        <v>53692</v>
      </c>
      <c r="BT33" s="45">
        <f t="shared" si="29"/>
        <v>53873</v>
      </c>
      <c r="BU33" s="45">
        <f t="shared" si="29"/>
        <v>54057</v>
      </c>
      <c r="BV33" s="45">
        <f t="shared" si="29"/>
        <v>54239</v>
      </c>
      <c r="BW33" s="45">
        <f t="shared" si="29"/>
        <v>54423</v>
      </c>
      <c r="BX33" s="45">
        <f t="shared" si="29"/>
        <v>54604</v>
      </c>
      <c r="BY33" s="45">
        <f t="shared" si="29"/>
        <v>54788</v>
      </c>
      <c r="BZ33" s="45">
        <f t="shared" si="29"/>
        <v>54969</v>
      </c>
    </row>
    <row r="34" spans="1:78" s="166" customFormat="1" x14ac:dyDescent="0.2">
      <c r="A34" s="162"/>
      <c r="B34" s="162"/>
      <c r="C34" s="163"/>
      <c r="D34" s="164"/>
      <c r="E34" s="164" t="s">
        <v>33</v>
      </c>
      <c r="F34" s="164"/>
      <c r="G34" s="164" t="s">
        <v>6</v>
      </c>
      <c r="H34" s="164">
        <f xml:space="preserve"> SUM(J34:BZ34)</f>
        <v>1</v>
      </c>
      <c r="I34" s="164"/>
      <c r="J34" s="164">
        <f xml:space="preserve"> IF(AND($F32 &gt; I33, $F32 &lt;= J33), 1, 0)</f>
        <v>1</v>
      </c>
      <c r="K34" s="164">
        <f t="shared" ref="K34:BI34" si="30" xml:space="preserve"> IF(AND($F32 &gt; J33, $F32 &lt;= K33), 1, 0)</f>
        <v>0</v>
      </c>
      <c r="L34" s="164">
        <f t="shared" si="30"/>
        <v>0</v>
      </c>
      <c r="M34" s="164">
        <f t="shared" si="30"/>
        <v>0</v>
      </c>
      <c r="N34" s="164">
        <f t="shared" si="30"/>
        <v>0</v>
      </c>
      <c r="O34" s="164">
        <f t="shared" si="30"/>
        <v>0</v>
      </c>
      <c r="P34" s="164">
        <f t="shared" si="30"/>
        <v>0</v>
      </c>
      <c r="Q34" s="164">
        <f t="shared" si="30"/>
        <v>0</v>
      </c>
      <c r="R34" s="164">
        <f t="shared" si="30"/>
        <v>0</v>
      </c>
      <c r="S34" s="164">
        <f t="shared" si="30"/>
        <v>0</v>
      </c>
      <c r="T34" s="164">
        <f t="shared" si="30"/>
        <v>0</v>
      </c>
      <c r="U34" s="164">
        <f t="shared" si="30"/>
        <v>0</v>
      </c>
      <c r="V34" s="164">
        <f t="shared" si="30"/>
        <v>0</v>
      </c>
      <c r="W34" s="164">
        <f t="shared" si="30"/>
        <v>0</v>
      </c>
      <c r="X34" s="164">
        <f t="shared" si="30"/>
        <v>0</v>
      </c>
      <c r="Y34" s="164">
        <f t="shared" si="30"/>
        <v>0</v>
      </c>
      <c r="Z34" s="164">
        <f t="shared" si="30"/>
        <v>0</v>
      </c>
      <c r="AA34" s="164">
        <f t="shared" si="30"/>
        <v>0</v>
      </c>
      <c r="AB34" s="164">
        <f t="shared" si="30"/>
        <v>0</v>
      </c>
      <c r="AC34" s="164">
        <f t="shared" si="30"/>
        <v>0</v>
      </c>
      <c r="AD34" s="164">
        <f t="shared" si="30"/>
        <v>0</v>
      </c>
      <c r="AE34" s="164">
        <f t="shared" si="30"/>
        <v>0</v>
      </c>
      <c r="AF34" s="164">
        <f t="shared" si="30"/>
        <v>0</v>
      </c>
      <c r="AG34" s="164">
        <f t="shared" si="30"/>
        <v>0</v>
      </c>
      <c r="AH34" s="164">
        <f t="shared" si="30"/>
        <v>0</v>
      </c>
      <c r="AI34" s="164">
        <f t="shared" si="30"/>
        <v>0</v>
      </c>
      <c r="AJ34" s="164">
        <f t="shared" si="30"/>
        <v>0</v>
      </c>
      <c r="AK34" s="164">
        <f t="shared" si="30"/>
        <v>0</v>
      </c>
      <c r="AL34" s="164">
        <f t="shared" si="30"/>
        <v>0</v>
      </c>
      <c r="AM34" s="164">
        <f t="shared" si="30"/>
        <v>0</v>
      </c>
      <c r="AN34" s="164">
        <f t="shared" si="30"/>
        <v>0</v>
      </c>
      <c r="AO34" s="164">
        <f t="shared" si="30"/>
        <v>0</v>
      </c>
      <c r="AP34" s="164">
        <f t="shared" si="30"/>
        <v>0</v>
      </c>
      <c r="AQ34" s="164">
        <f t="shared" si="30"/>
        <v>0</v>
      </c>
      <c r="AR34" s="164">
        <f t="shared" si="30"/>
        <v>0</v>
      </c>
      <c r="AS34" s="164">
        <f t="shared" si="30"/>
        <v>0</v>
      </c>
      <c r="AT34" s="164">
        <f t="shared" si="30"/>
        <v>0</v>
      </c>
      <c r="AU34" s="164">
        <f t="shared" si="30"/>
        <v>0</v>
      </c>
      <c r="AV34" s="164">
        <f t="shared" si="30"/>
        <v>0</v>
      </c>
      <c r="AW34" s="164">
        <f t="shared" si="30"/>
        <v>0</v>
      </c>
      <c r="AX34" s="164">
        <f t="shared" si="30"/>
        <v>0</v>
      </c>
      <c r="AY34" s="164">
        <f t="shared" si="30"/>
        <v>0</v>
      </c>
      <c r="AZ34" s="164">
        <f t="shared" si="30"/>
        <v>0</v>
      </c>
      <c r="BA34" s="164">
        <f t="shared" si="30"/>
        <v>0</v>
      </c>
      <c r="BB34" s="164">
        <f t="shared" si="30"/>
        <v>0</v>
      </c>
      <c r="BC34" s="164">
        <f t="shared" si="30"/>
        <v>0</v>
      </c>
      <c r="BD34" s="164">
        <f t="shared" si="30"/>
        <v>0</v>
      </c>
      <c r="BE34" s="164">
        <f t="shared" si="30"/>
        <v>0</v>
      </c>
      <c r="BF34" s="164">
        <f t="shared" si="30"/>
        <v>0</v>
      </c>
      <c r="BG34" s="164">
        <f t="shared" si="30"/>
        <v>0</v>
      </c>
      <c r="BH34" s="164">
        <f t="shared" si="30"/>
        <v>0</v>
      </c>
      <c r="BI34" s="164">
        <f t="shared" si="30"/>
        <v>0</v>
      </c>
      <c r="BJ34" s="164">
        <f t="shared" ref="BJ34:BR34" si="31" xml:space="preserve"> IF(AND($F32 &gt; BI33, $F32 &lt;= BJ33), 1, 0)</f>
        <v>0</v>
      </c>
      <c r="BK34" s="164">
        <f t="shared" si="31"/>
        <v>0</v>
      </c>
      <c r="BL34" s="164">
        <f t="shared" si="31"/>
        <v>0</v>
      </c>
      <c r="BM34" s="164">
        <f t="shared" si="31"/>
        <v>0</v>
      </c>
      <c r="BN34" s="164">
        <f t="shared" si="31"/>
        <v>0</v>
      </c>
      <c r="BO34" s="164">
        <f t="shared" si="31"/>
        <v>0</v>
      </c>
      <c r="BP34" s="164">
        <f t="shared" si="31"/>
        <v>0</v>
      </c>
      <c r="BQ34" s="164">
        <f t="shared" si="31"/>
        <v>0</v>
      </c>
      <c r="BR34" s="164">
        <f t="shared" si="31"/>
        <v>0</v>
      </c>
      <c r="BS34" s="164">
        <f t="shared" ref="BS34:BZ34" si="32" xml:space="preserve"> IF(AND($F32 &gt; BR33, $F32 &lt;= BS33), 1, 0)</f>
        <v>0</v>
      </c>
      <c r="BT34" s="164">
        <f t="shared" si="32"/>
        <v>0</v>
      </c>
      <c r="BU34" s="164">
        <f t="shared" si="32"/>
        <v>0</v>
      </c>
      <c r="BV34" s="164">
        <f t="shared" si="32"/>
        <v>0</v>
      </c>
      <c r="BW34" s="164">
        <f t="shared" si="32"/>
        <v>0</v>
      </c>
      <c r="BX34" s="164">
        <f t="shared" si="32"/>
        <v>0</v>
      </c>
      <c r="BY34" s="164">
        <f t="shared" si="32"/>
        <v>0</v>
      </c>
      <c r="BZ34" s="164">
        <f t="shared" si="32"/>
        <v>0</v>
      </c>
    </row>
    <row r="35" spans="1:78" s="117" customFormat="1" x14ac:dyDescent="0.2">
      <c r="A35" s="65"/>
      <c r="B35" s="81"/>
      <c r="C35" s="65"/>
      <c r="D35" s="65"/>
      <c r="E35" s="65" t="s">
        <v>33</v>
      </c>
      <c r="F35" s="65">
        <f xml:space="preserve"> SUM(J34:BZ34)</f>
        <v>1</v>
      </c>
      <c r="G35" s="65" t="s">
        <v>5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117" customFormat="1" x14ac:dyDescent="0.2">
      <c r="A36" s="65"/>
      <c r="B36" s="81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114" customFormat="1" x14ac:dyDescent="0.2">
      <c r="A37" s="42"/>
      <c r="B37" s="42"/>
      <c r="C37" s="43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</row>
    <row r="38" spans="1:78" s="121" customFormat="1" x14ac:dyDescent="0.2">
      <c r="A38" s="78" t="s">
        <v>15</v>
      </c>
      <c r="B38" s="78"/>
      <c r="C38" s="79"/>
      <c r="D38" s="80"/>
      <c r="E38" s="80"/>
      <c r="F38" s="65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121" customFormat="1" x14ac:dyDescent="0.2">
      <c r="A39" s="78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</row>
    <row r="40" spans="1:78" s="116" customFormat="1" x14ac:dyDescent="0.2">
      <c r="A40" s="58"/>
      <c r="B40" s="86"/>
      <c r="C40" s="59"/>
      <c r="D40" s="60"/>
      <c r="E40" s="88" t="str">
        <f xml:space="preserve"> InpC!E$10</f>
        <v>Financial close date</v>
      </c>
      <c r="F40" s="88">
        <f xml:space="preserve"> InpC!F$10</f>
        <v>42551</v>
      </c>
      <c r="G40" s="88" t="str">
        <f xml:space="preserve"> InpC!G$10</f>
        <v>date</v>
      </c>
      <c r="H40" s="61"/>
      <c r="I40" s="62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</row>
    <row r="41" spans="1:78" s="116" customFormat="1" x14ac:dyDescent="0.2">
      <c r="A41" s="86"/>
      <c r="B41" s="86"/>
      <c r="C41" s="59"/>
      <c r="D41" s="61"/>
      <c r="E41" s="61" t="s">
        <v>34</v>
      </c>
      <c r="F41" s="61">
        <f xml:space="preserve"> F40 + 1</f>
        <v>42552</v>
      </c>
      <c r="G41" s="61" t="s">
        <v>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</row>
    <row r="42" spans="1:78" s="116" customFormat="1" x14ac:dyDescent="0.2">
      <c r="A42" s="86"/>
      <c r="B42" s="86"/>
      <c r="C42" s="59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</row>
    <row r="43" spans="1:78" s="116" customFormat="1" x14ac:dyDescent="0.2">
      <c r="A43" s="86"/>
      <c r="B43" s="86"/>
      <c r="C43" s="59"/>
      <c r="D43" s="61"/>
      <c r="E43" s="61" t="str">
        <f xml:space="preserve"> E$41</f>
        <v>Construction start period date</v>
      </c>
      <c r="F43" s="61">
        <f xml:space="preserve"> F$41</f>
        <v>42552</v>
      </c>
      <c r="G43" s="61" t="str">
        <f xml:space="preserve"> G$41</f>
        <v>date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</row>
    <row r="44" spans="1:78" s="114" customFormat="1" x14ac:dyDescent="0.2">
      <c r="A44" s="46"/>
      <c r="B44" s="42"/>
      <c r="C44" s="43"/>
      <c r="D44" s="44"/>
      <c r="E44" s="45" t="str">
        <f t="shared" ref="E44:BP44" si="33" xml:space="preserve"> E$23</f>
        <v>Model period ending</v>
      </c>
      <c r="F44" s="45">
        <f t="shared" si="33"/>
        <v>0</v>
      </c>
      <c r="G44" s="45" t="str">
        <f t="shared" si="33"/>
        <v>date</v>
      </c>
      <c r="H44" s="45">
        <f t="shared" si="33"/>
        <v>0</v>
      </c>
      <c r="I44" s="93">
        <f t="shared" si="33"/>
        <v>0</v>
      </c>
      <c r="J44" s="45">
        <f t="shared" si="33"/>
        <v>42551</v>
      </c>
      <c r="K44" s="45">
        <f t="shared" si="33"/>
        <v>42735</v>
      </c>
      <c r="L44" s="45">
        <f t="shared" si="33"/>
        <v>42916</v>
      </c>
      <c r="M44" s="45">
        <f t="shared" si="33"/>
        <v>43100</v>
      </c>
      <c r="N44" s="45">
        <f t="shared" si="33"/>
        <v>43281</v>
      </c>
      <c r="O44" s="45">
        <f t="shared" si="33"/>
        <v>43465</v>
      </c>
      <c r="P44" s="45">
        <f t="shared" si="33"/>
        <v>43646</v>
      </c>
      <c r="Q44" s="45">
        <f t="shared" si="33"/>
        <v>43830</v>
      </c>
      <c r="R44" s="45">
        <f t="shared" si="33"/>
        <v>44012</v>
      </c>
      <c r="S44" s="45">
        <f t="shared" si="33"/>
        <v>44196</v>
      </c>
      <c r="T44" s="45">
        <f t="shared" si="33"/>
        <v>44377</v>
      </c>
      <c r="U44" s="45">
        <f t="shared" si="33"/>
        <v>44561</v>
      </c>
      <c r="V44" s="45">
        <f t="shared" si="33"/>
        <v>44742</v>
      </c>
      <c r="W44" s="45">
        <f t="shared" si="33"/>
        <v>44926</v>
      </c>
      <c r="X44" s="45">
        <f t="shared" si="33"/>
        <v>45107</v>
      </c>
      <c r="Y44" s="45">
        <f t="shared" si="33"/>
        <v>45291</v>
      </c>
      <c r="Z44" s="45">
        <f t="shared" si="33"/>
        <v>45473</v>
      </c>
      <c r="AA44" s="45">
        <f t="shared" si="33"/>
        <v>45657</v>
      </c>
      <c r="AB44" s="45">
        <f t="shared" si="33"/>
        <v>45838</v>
      </c>
      <c r="AC44" s="45">
        <f t="shared" si="33"/>
        <v>46022</v>
      </c>
      <c r="AD44" s="45">
        <f t="shared" si="33"/>
        <v>46203</v>
      </c>
      <c r="AE44" s="45">
        <f t="shared" si="33"/>
        <v>46387</v>
      </c>
      <c r="AF44" s="45">
        <f t="shared" si="33"/>
        <v>46568</v>
      </c>
      <c r="AG44" s="45">
        <f t="shared" si="33"/>
        <v>46752</v>
      </c>
      <c r="AH44" s="45">
        <f t="shared" si="33"/>
        <v>46934</v>
      </c>
      <c r="AI44" s="45">
        <f t="shared" si="33"/>
        <v>47118</v>
      </c>
      <c r="AJ44" s="45">
        <f t="shared" si="33"/>
        <v>47299</v>
      </c>
      <c r="AK44" s="45">
        <f t="shared" si="33"/>
        <v>47483</v>
      </c>
      <c r="AL44" s="45">
        <f t="shared" si="33"/>
        <v>47664</v>
      </c>
      <c r="AM44" s="45">
        <f t="shared" si="33"/>
        <v>47848</v>
      </c>
      <c r="AN44" s="45">
        <f t="shared" si="33"/>
        <v>48029</v>
      </c>
      <c r="AO44" s="45">
        <f t="shared" si="33"/>
        <v>48213</v>
      </c>
      <c r="AP44" s="45">
        <f t="shared" si="33"/>
        <v>48395</v>
      </c>
      <c r="AQ44" s="45">
        <f t="shared" si="33"/>
        <v>48579</v>
      </c>
      <c r="AR44" s="45">
        <f t="shared" si="33"/>
        <v>48760</v>
      </c>
      <c r="AS44" s="45">
        <f t="shared" si="33"/>
        <v>48944</v>
      </c>
      <c r="AT44" s="45">
        <f t="shared" si="33"/>
        <v>49125</v>
      </c>
      <c r="AU44" s="45">
        <f t="shared" si="33"/>
        <v>49309</v>
      </c>
      <c r="AV44" s="45">
        <f t="shared" si="33"/>
        <v>49490</v>
      </c>
      <c r="AW44" s="45">
        <f t="shared" si="33"/>
        <v>49674</v>
      </c>
      <c r="AX44" s="45">
        <f t="shared" si="33"/>
        <v>49856</v>
      </c>
      <c r="AY44" s="45">
        <f t="shared" si="33"/>
        <v>50040</v>
      </c>
      <c r="AZ44" s="45">
        <f t="shared" si="33"/>
        <v>50221</v>
      </c>
      <c r="BA44" s="45">
        <f t="shared" si="33"/>
        <v>50405</v>
      </c>
      <c r="BB44" s="45">
        <f t="shared" si="33"/>
        <v>50586</v>
      </c>
      <c r="BC44" s="45">
        <f t="shared" si="33"/>
        <v>50770</v>
      </c>
      <c r="BD44" s="45">
        <f t="shared" si="33"/>
        <v>50951</v>
      </c>
      <c r="BE44" s="45">
        <f t="shared" si="33"/>
        <v>51135</v>
      </c>
      <c r="BF44" s="45">
        <f t="shared" si="33"/>
        <v>51317</v>
      </c>
      <c r="BG44" s="45">
        <f t="shared" si="33"/>
        <v>51501</v>
      </c>
      <c r="BH44" s="45">
        <f t="shared" si="33"/>
        <v>51682</v>
      </c>
      <c r="BI44" s="45">
        <f t="shared" si="33"/>
        <v>51866</v>
      </c>
      <c r="BJ44" s="45">
        <f t="shared" si="33"/>
        <v>52047</v>
      </c>
      <c r="BK44" s="45">
        <f t="shared" si="33"/>
        <v>52231</v>
      </c>
      <c r="BL44" s="45">
        <f t="shared" si="33"/>
        <v>52412</v>
      </c>
      <c r="BM44" s="45">
        <f t="shared" si="33"/>
        <v>52596</v>
      </c>
      <c r="BN44" s="45">
        <f t="shared" si="33"/>
        <v>52778</v>
      </c>
      <c r="BO44" s="45">
        <f t="shared" si="33"/>
        <v>52962</v>
      </c>
      <c r="BP44" s="45">
        <f t="shared" si="33"/>
        <v>53143</v>
      </c>
      <c r="BQ44" s="45">
        <f xml:space="preserve"> BQ$23</f>
        <v>53327</v>
      </c>
      <c r="BR44" s="45">
        <f xml:space="preserve"> BR$23</f>
        <v>53508</v>
      </c>
      <c r="BS44" s="45">
        <f t="shared" ref="BS44:BZ44" si="34" xml:space="preserve"> BS$23</f>
        <v>53692</v>
      </c>
      <c r="BT44" s="45">
        <f t="shared" si="34"/>
        <v>53873</v>
      </c>
      <c r="BU44" s="45">
        <f t="shared" si="34"/>
        <v>54057</v>
      </c>
      <c r="BV44" s="45">
        <f t="shared" si="34"/>
        <v>54239</v>
      </c>
      <c r="BW44" s="45">
        <f t="shared" si="34"/>
        <v>54423</v>
      </c>
      <c r="BX44" s="45">
        <f t="shared" si="34"/>
        <v>54604</v>
      </c>
      <c r="BY44" s="45">
        <f t="shared" si="34"/>
        <v>54788</v>
      </c>
      <c r="BZ44" s="45">
        <f t="shared" si="34"/>
        <v>54969</v>
      </c>
    </row>
    <row r="45" spans="1:78" x14ac:dyDescent="0.2">
      <c r="A45" s="106"/>
      <c r="B45" s="106"/>
      <c r="C45" s="107"/>
      <c r="E45" s="57" t="s">
        <v>35</v>
      </c>
      <c r="G45" s="57" t="s">
        <v>6</v>
      </c>
      <c r="H45" s="57">
        <f xml:space="preserve"> SUM(J45:BZ45)</f>
        <v>1</v>
      </c>
      <c r="J45" s="57">
        <f xml:space="preserve"> IF(AND($F43 &lt;= J44, $F43 &gt; I44), 1, 0)</f>
        <v>0</v>
      </c>
      <c r="K45" s="57">
        <f t="shared" ref="K45:BI45" si="35" xml:space="preserve"> IF(AND($F43 &lt;= K44, $F43 &gt; J44), 1, 0)</f>
        <v>1</v>
      </c>
      <c r="L45" s="57">
        <f t="shared" si="35"/>
        <v>0</v>
      </c>
      <c r="M45" s="57">
        <f t="shared" si="35"/>
        <v>0</v>
      </c>
      <c r="N45" s="57">
        <f t="shared" si="35"/>
        <v>0</v>
      </c>
      <c r="O45" s="57">
        <f t="shared" si="35"/>
        <v>0</v>
      </c>
      <c r="P45" s="57">
        <f t="shared" si="35"/>
        <v>0</v>
      </c>
      <c r="Q45" s="57">
        <f t="shared" si="35"/>
        <v>0</v>
      </c>
      <c r="R45" s="57">
        <f t="shared" si="35"/>
        <v>0</v>
      </c>
      <c r="S45" s="57">
        <f t="shared" si="35"/>
        <v>0</v>
      </c>
      <c r="T45" s="57">
        <f t="shared" si="35"/>
        <v>0</v>
      </c>
      <c r="U45" s="57">
        <f t="shared" si="35"/>
        <v>0</v>
      </c>
      <c r="V45" s="57">
        <f t="shared" si="35"/>
        <v>0</v>
      </c>
      <c r="W45" s="57">
        <f t="shared" si="35"/>
        <v>0</v>
      </c>
      <c r="X45" s="57">
        <f t="shared" si="35"/>
        <v>0</v>
      </c>
      <c r="Y45" s="57">
        <f t="shared" si="35"/>
        <v>0</v>
      </c>
      <c r="Z45" s="57">
        <f t="shared" si="35"/>
        <v>0</v>
      </c>
      <c r="AA45" s="57">
        <f t="shared" si="35"/>
        <v>0</v>
      </c>
      <c r="AB45" s="57">
        <f t="shared" si="35"/>
        <v>0</v>
      </c>
      <c r="AC45" s="57">
        <f t="shared" si="35"/>
        <v>0</v>
      </c>
      <c r="AD45" s="57">
        <f t="shared" si="35"/>
        <v>0</v>
      </c>
      <c r="AE45" s="57">
        <f t="shared" si="35"/>
        <v>0</v>
      </c>
      <c r="AF45" s="57">
        <f t="shared" si="35"/>
        <v>0</v>
      </c>
      <c r="AG45" s="57">
        <f t="shared" si="35"/>
        <v>0</v>
      </c>
      <c r="AH45" s="57">
        <f t="shared" si="35"/>
        <v>0</v>
      </c>
      <c r="AI45" s="57">
        <f t="shared" si="35"/>
        <v>0</v>
      </c>
      <c r="AJ45" s="57">
        <f t="shared" si="35"/>
        <v>0</v>
      </c>
      <c r="AK45" s="57">
        <f t="shared" si="35"/>
        <v>0</v>
      </c>
      <c r="AL45" s="57">
        <f t="shared" si="35"/>
        <v>0</v>
      </c>
      <c r="AM45" s="57">
        <f t="shared" si="35"/>
        <v>0</v>
      </c>
      <c r="AN45" s="57">
        <f t="shared" si="35"/>
        <v>0</v>
      </c>
      <c r="AO45" s="57">
        <f t="shared" si="35"/>
        <v>0</v>
      </c>
      <c r="AP45" s="57">
        <f t="shared" si="35"/>
        <v>0</v>
      </c>
      <c r="AQ45" s="57">
        <f t="shared" si="35"/>
        <v>0</v>
      </c>
      <c r="AR45" s="57">
        <f t="shared" si="35"/>
        <v>0</v>
      </c>
      <c r="AS45" s="57">
        <f t="shared" si="35"/>
        <v>0</v>
      </c>
      <c r="AT45" s="57">
        <f t="shared" si="35"/>
        <v>0</v>
      </c>
      <c r="AU45" s="57">
        <f t="shared" si="35"/>
        <v>0</v>
      </c>
      <c r="AV45" s="57">
        <f t="shared" si="35"/>
        <v>0</v>
      </c>
      <c r="AW45" s="57">
        <f t="shared" si="35"/>
        <v>0</v>
      </c>
      <c r="AX45" s="57">
        <f t="shared" si="35"/>
        <v>0</v>
      </c>
      <c r="AY45" s="57">
        <f t="shared" si="35"/>
        <v>0</v>
      </c>
      <c r="AZ45" s="57">
        <f t="shared" si="35"/>
        <v>0</v>
      </c>
      <c r="BA45" s="57">
        <f t="shared" si="35"/>
        <v>0</v>
      </c>
      <c r="BB45" s="57">
        <f t="shared" si="35"/>
        <v>0</v>
      </c>
      <c r="BC45" s="57">
        <f t="shared" si="35"/>
        <v>0</v>
      </c>
      <c r="BD45" s="57">
        <f t="shared" si="35"/>
        <v>0</v>
      </c>
      <c r="BE45" s="57">
        <f t="shared" si="35"/>
        <v>0</v>
      </c>
      <c r="BF45" s="57">
        <f t="shared" si="35"/>
        <v>0</v>
      </c>
      <c r="BG45" s="57">
        <f t="shared" si="35"/>
        <v>0</v>
      </c>
      <c r="BH45" s="57">
        <f t="shared" si="35"/>
        <v>0</v>
      </c>
      <c r="BI45" s="57">
        <f t="shared" si="35"/>
        <v>0</v>
      </c>
      <c r="BJ45" s="57">
        <f t="shared" ref="BJ45:BR45" si="36" xml:space="preserve"> IF(AND($F43 &lt;= BJ44, $F43 &gt; BI44), 1, 0)</f>
        <v>0</v>
      </c>
      <c r="BK45" s="57">
        <f t="shared" si="36"/>
        <v>0</v>
      </c>
      <c r="BL45" s="57">
        <f t="shared" si="36"/>
        <v>0</v>
      </c>
      <c r="BM45" s="57">
        <f t="shared" si="36"/>
        <v>0</v>
      </c>
      <c r="BN45" s="57">
        <f t="shared" si="36"/>
        <v>0</v>
      </c>
      <c r="BO45" s="57">
        <f t="shared" si="36"/>
        <v>0</v>
      </c>
      <c r="BP45" s="57">
        <f t="shared" si="36"/>
        <v>0</v>
      </c>
      <c r="BQ45" s="57">
        <f t="shared" si="36"/>
        <v>0</v>
      </c>
      <c r="BR45" s="57">
        <f t="shared" si="36"/>
        <v>0</v>
      </c>
      <c r="BS45" s="57">
        <f t="shared" ref="BS45:BZ45" si="37" xml:space="preserve"> IF(AND($F43 &lt;= BS44, $F43 &gt; BR44), 1, 0)</f>
        <v>0</v>
      </c>
      <c r="BT45" s="57">
        <f t="shared" si="37"/>
        <v>0</v>
      </c>
      <c r="BU45" s="57">
        <f t="shared" si="37"/>
        <v>0</v>
      </c>
      <c r="BV45" s="57">
        <f t="shared" si="37"/>
        <v>0</v>
      </c>
      <c r="BW45" s="57">
        <f t="shared" si="37"/>
        <v>0</v>
      </c>
      <c r="BX45" s="57">
        <f t="shared" si="37"/>
        <v>0</v>
      </c>
      <c r="BY45" s="57">
        <f t="shared" si="37"/>
        <v>0</v>
      </c>
      <c r="BZ45" s="57">
        <f t="shared" si="37"/>
        <v>0</v>
      </c>
    </row>
    <row r="46" spans="1:78" s="121" customFormat="1" x14ac:dyDescent="0.2">
      <c r="A46" s="78"/>
      <c r="B46" s="78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s="116" customFormat="1" x14ac:dyDescent="0.2">
      <c r="A47" s="86"/>
      <c r="B47" s="86"/>
      <c r="C47" s="59"/>
      <c r="D47" s="61"/>
      <c r="E47" s="61" t="str">
        <f xml:space="preserve"> E$41</f>
        <v>Construction start period date</v>
      </c>
      <c r="F47" s="61">
        <f xml:space="preserve"> F$41</f>
        <v>42552</v>
      </c>
      <c r="G47" s="61" t="str">
        <f xml:space="preserve"> G$41</f>
        <v>date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</row>
    <row r="48" spans="1:78" s="117" customFormat="1" x14ac:dyDescent="0.2">
      <c r="A48" s="81"/>
      <c r="B48" s="81"/>
      <c r="C48" s="64"/>
      <c r="D48" s="65"/>
      <c r="E48" s="84" t="str">
        <f xml:space="preserve"> InpC!E$12</f>
        <v>Construction duration</v>
      </c>
      <c r="F48" s="84">
        <f xml:space="preserve"> InpC!F$12</f>
        <v>3</v>
      </c>
      <c r="G48" s="84" t="str">
        <f xml:space="preserve"> InpC!G$12</f>
        <v>years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</row>
    <row r="49" spans="1:78" s="116" customFormat="1" x14ac:dyDescent="0.2">
      <c r="A49" s="86"/>
      <c r="B49" s="86"/>
      <c r="C49" s="59"/>
      <c r="D49" s="61"/>
      <c r="E49" s="61" t="s">
        <v>36</v>
      </c>
      <c r="F49" s="61">
        <f xml:space="preserve"> DATE(YEAR(F47) + F48, MONTH(F47), DAY(F47) - 1)</f>
        <v>43646</v>
      </c>
      <c r="G49" s="61" t="s">
        <v>7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</row>
    <row r="50" spans="1:78" s="121" customFormat="1" x14ac:dyDescent="0.2">
      <c r="A50" s="78"/>
      <c r="B50" s="78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</row>
    <row r="51" spans="1:78" s="116" customFormat="1" x14ac:dyDescent="0.2">
      <c r="A51" s="86"/>
      <c r="B51" s="86"/>
      <c r="C51" s="59"/>
      <c r="D51" s="61"/>
      <c r="E51" s="61" t="str">
        <f xml:space="preserve"> E$49</f>
        <v>Construction end period date</v>
      </c>
      <c r="F51" s="61">
        <f xml:space="preserve"> F$49</f>
        <v>43646</v>
      </c>
      <c r="G51" s="61" t="str">
        <f xml:space="preserve"> G$49</f>
        <v>date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</row>
    <row r="52" spans="1:78" s="114" customFormat="1" x14ac:dyDescent="0.2">
      <c r="A52" s="46"/>
      <c r="B52" s="42"/>
      <c r="C52" s="43"/>
      <c r="D52" s="44"/>
      <c r="E52" s="45" t="str">
        <f t="shared" ref="E52:BP52" si="38" xml:space="preserve"> E$23</f>
        <v>Model period ending</v>
      </c>
      <c r="F52" s="45">
        <f t="shared" si="38"/>
        <v>0</v>
      </c>
      <c r="G52" s="45" t="str">
        <f t="shared" si="38"/>
        <v>date</v>
      </c>
      <c r="H52" s="45">
        <f t="shared" si="38"/>
        <v>0</v>
      </c>
      <c r="I52" s="93">
        <f t="shared" si="38"/>
        <v>0</v>
      </c>
      <c r="J52" s="45">
        <f t="shared" si="38"/>
        <v>42551</v>
      </c>
      <c r="K52" s="45">
        <f t="shared" si="38"/>
        <v>42735</v>
      </c>
      <c r="L52" s="45">
        <f t="shared" si="38"/>
        <v>42916</v>
      </c>
      <c r="M52" s="45">
        <f t="shared" si="38"/>
        <v>43100</v>
      </c>
      <c r="N52" s="45">
        <f t="shared" si="38"/>
        <v>43281</v>
      </c>
      <c r="O52" s="45">
        <f t="shared" si="38"/>
        <v>43465</v>
      </c>
      <c r="P52" s="45">
        <f t="shared" si="38"/>
        <v>43646</v>
      </c>
      <c r="Q52" s="45">
        <f t="shared" si="38"/>
        <v>43830</v>
      </c>
      <c r="R52" s="45">
        <f t="shared" si="38"/>
        <v>44012</v>
      </c>
      <c r="S52" s="45">
        <f t="shared" si="38"/>
        <v>44196</v>
      </c>
      <c r="T52" s="45">
        <f t="shared" si="38"/>
        <v>44377</v>
      </c>
      <c r="U52" s="45">
        <f t="shared" si="38"/>
        <v>44561</v>
      </c>
      <c r="V52" s="45">
        <f t="shared" si="38"/>
        <v>44742</v>
      </c>
      <c r="W52" s="45">
        <f t="shared" si="38"/>
        <v>44926</v>
      </c>
      <c r="X52" s="45">
        <f t="shared" si="38"/>
        <v>45107</v>
      </c>
      <c r="Y52" s="45">
        <f t="shared" si="38"/>
        <v>45291</v>
      </c>
      <c r="Z52" s="45">
        <f t="shared" si="38"/>
        <v>45473</v>
      </c>
      <c r="AA52" s="45">
        <f t="shared" si="38"/>
        <v>45657</v>
      </c>
      <c r="AB52" s="45">
        <f t="shared" si="38"/>
        <v>45838</v>
      </c>
      <c r="AC52" s="45">
        <f t="shared" si="38"/>
        <v>46022</v>
      </c>
      <c r="AD52" s="45">
        <f t="shared" si="38"/>
        <v>46203</v>
      </c>
      <c r="AE52" s="45">
        <f t="shared" si="38"/>
        <v>46387</v>
      </c>
      <c r="AF52" s="45">
        <f t="shared" si="38"/>
        <v>46568</v>
      </c>
      <c r="AG52" s="45">
        <f t="shared" si="38"/>
        <v>46752</v>
      </c>
      <c r="AH52" s="45">
        <f t="shared" si="38"/>
        <v>46934</v>
      </c>
      <c r="AI52" s="45">
        <f t="shared" si="38"/>
        <v>47118</v>
      </c>
      <c r="AJ52" s="45">
        <f t="shared" si="38"/>
        <v>47299</v>
      </c>
      <c r="AK52" s="45">
        <f t="shared" si="38"/>
        <v>47483</v>
      </c>
      <c r="AL52" s="45">
        <f t="shared" si="38"/>
        <v>47664</v>
      </c>
      <c r="AM52" s="45">
        <f t="shared" si="38"/>
        <v>47848</v>
      </c>
      <c r="AN52" s="45">
        <f t="shared" si="38"/>
        <v>48029</v>
      </c>
      <c r="AO52" s="45">
        <f t="shared" si="38"/>
        <v>48213</v>
      </c>
      <c r="AP52" s="45">
        <f t="shared" si="38"/>
        <v>48395</v>
      </c>
      <c r="AQ52" s="45">
        <f t="shared" si="38"/>
        <v>48579</v>
      </c>
      <c r="AR52" s="45">
        <f t="shared" si="38"/>
        <v>48760</v>
      </c>
      <c r="AS52" s="45">
        <f t="shared" si="38"/>
        <v>48944</v>
      </c>
      <c r="AT52" s="45">
        <f t="shared" si="38"/>
        <v>49125</v>
      </c>
      <c r="AU52" s="45">
        <f t="shared" si="38"/>
        <v>49309</v>
      </c>
      <c r="AV52" s="45">
        <f t="shared" si="38"/>
        <v>49490</v>
      </c>
      <c r="AW52" s="45">
        <f t="shared" si="38"/>
        <v>49674</v>
      </c>
      <c r="AX52" s="45">
        <f t="shared" si="38"/>
        <v>49856</v>
      </c>
      <c r="AY52" s="45">
        <f t="shared" si="38"/>
        <v>50040</v>
      </c>
      <c r="AZ52" s="45">
        <f t="shared" si="38"/>
        <v>50221</v>
      </c>
      <c r="BA52" s="45">
        <f t="shared" si="38"/>
        <v>50405</v>
      </c>
      <c r="BB52" s="45">
        <f t="shared" si="38"/>
        <v>50586</v>
      </c>
      <c r="BC52" s="45">
        <f t="shared" si="38"/>
        <v>50770</v>
      </c>
      <c r="BD52" s="45">
        <f t="shared" si="38"/>
        <v>50951</v>
      </c>
      <c r="BE52" s="45">
        <f t="shared" si="38"/>
        <v>51135</v>
      </c>
      <c r="BF52" s="45">
        <f t="shared" si="38"/>
        <v>51317</v>
      </c>
      <c r="BG52" s="45">
        <f t="shared" si="38"/>
        <v>51501</v>
      </c>
      <c r="BH52" s="45">
        <f t="shared" si="38"/>
        <v>51682</v>
      </c>
      <c r="BI52" s="45">
        <f t="shared" si="38"/>
        <v>51866</v>
      </c>
      <c r="BJ52" s="45">
        <f t="shared" si="38"/>
        <v>52047</v>
      </c>
      <c r="BK52" s="45">
        <f t="shared" si="38"/>
        <v>52231</v>
      </c>
      <c r="BL52" s="45">
        <f t="shared" si="38"/>
        <v>52412</v>
      </c>
      <c r="BM52" s="45">
        <f t="shared" si="38"/>
        <v>52596</v>
      </c>
      <c r="BN52" s="45">
        <f t="shared" si="38"/>
        <v>52778</v>
      </c>
      <c r="BO52" s="45">
        <f t="shared" si="38"/>
        <v>52962</v>
      </c>
      <c r="BP52" s="45">
        <f t="shared" si="38"/>
        <v>53143</v>
      </c>
      <c r="BQ52" s="45">
        <f xml:space="preserve"> BQ$23</f>
        <v>53327</v>
      </c>
      <c r="BR52" s="45">
        <f xml:space="preserve"> BR$23</f>
        <v>53508</v>
      </c>
      <c r="BS52" s="45">
        <f t="shared" ref="BS52:BZ52" si="39" xml:space="preserve"> BS$23</f>
        <v>53692</v>
      </c>
      <c r="BT52" s="45">
        <f t="shared" si="39"/>
        <v>53873</v>
      </c>
      <c r="BU52" s="45">
        <f t="shared" si="39"/>
        <v>54057</v>
      </c>
      <c r="BV52" s="45">
        <f t="shared" si="39"/>
        <v>54239</v>
      </c>
      <c r="BW52" s="45">
        <f t="shared" si="39"/>
        <v>54423</v>
      </c>
      <c r="BX52" s="45">
        <f t="shared" si="39"/>
        <v>54604</v>
      </c>
      <c r="BY52" s="45">
        <f t="shared" si="39"/>
        <v>54788</v>
      </c>
      <c r="BZ52" s="45">
        <f t="shared" si="39"/>
        <v>54969</v>
      </c>
    </row>
    <row r="53" spans="1:78" s="141" customFormat="1" x14ac:dyDescent="0.2">
      <c r="A53" s="137"/>
      <c r="B53" s="137"/>
      <c r="C53" s="138"/>
      <c r="D53" s="139"/>
      <c r="E53" s="140" t="s">
        <v>37</v>
      </c>
      <c r="F53" s="140"/>
      <c r="G53" s="140" t="s">
        <v>6</v>
      </c>
      <c r="H53" s="140">
        <f xml:space="preserve"> SUM(J53:BZ53)</f>
        <v>1</v>
      </c>
      <c r="I53" s="140"/>
      <c r="J53" s="140">
        <f t="shared" ref="J53:AO53" si="40" xml:space="preserve"> IF(AND($F51 &lt;= J52, $F51 &gt; I52), 1, 0)</f>
        <v>0</v>
      </c>
      <c r="K53" s="140">
        <f t="shared" si="40"/>
        <v>0</v>
      </c>
      <c r="L53" s="140">
        <f t="shared" si="40"/>
        <v>0</v>
      </c>
      <c r="M53" s="140">
        <f t="shared" si="40"/>
        <v>0</v>
      </c>
      <c r="N53" s="140">
        <f t="shared" si="40"/>
        <v>0</v>
      </c>
      <c r="O53" s="140">
        <f t="shared" si="40"/>
        <v>0</v>
      </c>
      <c r="P53" s="140">
        <f t="shared" si="40"/>
        <v>1</v>
      </c>
      <c r="Q53" s="140">
        <f t="shared" si="40"/>
        <v>0</v>
      </c>
      <c r="R53" s="140">
        <f t="shared" si="40"/>
        <v>0</v>
      </c>
      <c r="S53" s="140">
        <f t="shared" si="40"/>
        <v>0</v>
      </c>
      <c r="T53" s="140">
        <f t="shared" si="40"/>
        <v>0</v>
      </c>
      <c r="U53" s="140">
        <f t="shared" si="40"/>
        <v>0</v>
      </c>
      <c r="V53" s="140">
        <f t="shared" si="40"/>
        <v>0</v>
      </c>
      <c r="W53" s="140">
        <f t="shared" si="40"/>
        <v>0</v>
      </c>
      <c r="X53" s="140">
        <f t="shared" si="40"/>
        <v>0</v>
      </c>
      <c r="Y53" s="140">
        <f t="shared" si="40"/>
        <v>0</v>
      </c>
      <c r="Z53" s="140">
        <f t="shared" si="40"/>
        <v>0</v>
      </c>
      <c r="AA53" s="140">
        <f t="shared" si="40"/>
        <v>0</v>
      </c>
      <c r="AB53" s="140">
        <f t="shared" si="40"/>
        <v>0</v>
      </c>
      <c r="AC53" s="140">
        <f t="shared" si="40"/>
        <v>0</v>
      </c>
      <c r="AD53" s="140">
        <f t="shared" si="40"/>
        <v>0</v>
      </c>
      <c r="AE53" s="140">
        <f t="shared" si="40"/>
        <v>0</v>
      </c>
      <c r="AF53" s="140">
        <f t="shared" si="40"/>
        <v>0</v>
      </c>
      <c r="AG53" s="140">
        <f t="shared" si="40"/>
        <v>0</v>
      </c>
      <c r="AH53" s="140">
        <f t="shared" si="40"/>
        <v>0</v>
      </c>
      <c r="AI53" s="140">
        <f t="shared" si="40"/>
        <v>0</v>
      </c>
      <c r="AJ53" s="140">
        <f t="shared" si="40"/>
        <v>0</v>
      </c>
      <c r="AK53" s="140">
        <f t="shared" si="40"/>
        <v>0</v>
      </c>
      <c r="AL53" s="140">
        <f t="shared" si="40"/>
        <v>0</v>
      </c>
      <c r="AM53" s="140">
        <f t="shared" si="40"/>
        <v>0</v>
      </c>
      <c r="AN53" s="140">
        <f t="shared" si="40"/>
        <v>0</v>
      </c>
      <c r="AO53" s="140">
        <f t="shared" si="40"/>
        <v>0</v>
      </c>
      <c r="AP53" s="140">
        <f t="shared" ref="AP53:BI53" si="41" xml:space="preserve"> IF(AND($F51 &lt;= AP52, $F51 &gt; AO52), 1, 0)</f>
        <v>0</v>
      </c>
      <c r="AQ53" s="140">
        <f t="shared" si="41"/>
        <v>0</v>
      </c>
      <c r="AR53" s="140">
        <f t="shared" si="41"/>
        <v>0</v>
      </c>
      <c r="AS53" s="140">
        <f t="shared" si="41"/>
        <v>0</v>
      </c>
      <c r="AT53" s="140">
        <f t="shared" si="41"/>
        <v>0</v>
      </c>
      <c r="AU53" s="140">
        <f t="shared" si="41"/>
        <v>0</v>
      </c>
      <c r="AV53" s="140">
        <f t="shared" si="41"/>
        <v>0</v>
      </c>
      <c r="AW53" s="140">
        <f t="shared" si="41"/>
        <v>0</v>
      </c>
      <c r="AX53" s="140">
        <f t="shared" si="41"/>
        <v>0</v>
      </c>
      <c r="AY53" s="140">
        <f t="shared" si="41"/>
        <v>0</v>
      </c>
      <c r="AZ53" s="140">
        <f t="shared" si="41"/>
        <v>0</v>
      </c>
      <c r="BA53" s="140">
        <f t="shared" si="41"/>
        <v>0</v>
      </c>
      <c r="BB53" s="140">
        <f t="shared" si="41"/>
        <v>0</v>
      </c>
      <c r="BC53" s="140">
        <f t="shared" si="41"/>
        <v>0</v>
      </c>
      <c r="BD53" s="140">
        <f t="shared" si="41"/>
        <v>0</v>
      </c>
      <c r="BE53" s="140">
        <f t="shared" si="41"/>
        <v>0</v>
      </c>
      <c r="BF53" s="140">
        <f t="shared" si="41"/>
        <v>0</v>
      </c>
      <c r="BG53" s="140">
        <f t="shared" si="41"/>
        <v>0</v>
      </c>
      <c r="BH53" s="140">
        <f t="shared" si="41"/>
        <v>0</v>
      </c>
      <c r="BI53" s="140">
        <f t="shared" si="41"/>
        <v>0</v>
      </c>
      <c r="BJ53" s="140">
        <f t="shared" ref="BJ53:BR53" si="42" xml:space="preserve"> IF(AND($F51 &lt;= BJ52, $F51 &gt; BI52), 1, 0)</f>
        <v>0</v>
      </c>
      <c r="BK53" s="140">
        <f t="shared" si="42"/>
        <v>0</v>
      </c>
      <c r="BL53" s="140">
        <f t="shared" si="42"/>
        <v>0</v>
      </c>
      <c r="BM53" s="140">
        <f t="shared" si="42"/>
        <v>0</v>
      </c>
      <c r="BN53" s="140">
        <f t="shared" si="42"/>
        <v>0</v>
      </c>
      <c r="BO53" s="140">
        <f t="shared" si="42"/>
        <v>0</v>
      </c>
      <c r="BP53" s="140">
        <f t="shared" si="42"/>
        <v>0</v>
      </c>
      <c r="BQ53" s="140">
        <f t="shared" si="42"/>
        <v>0</v>
      </c>
      <c r="BR53" s="140">
        <f t="shared" si="42"/>
        <v>0</v>
      </c>
      <c r="BS53" s="140">
        <f t="shared" ref="BS53:BZ53" si="43" xml:space="preserve"> IF(AND($F51 &lt;= BS52, $F51 &gt; BR52), 1, 0)</f>
        <v>0</v>
      </c>
      <c r="BT53" s="140">
        <f t="shared" si="43"/>
        <v>0</v>
      </c>
      <c r="BU53" s="140">
        <f t="shared" si="43"/>
        <v>0</v>
      </c>
      <c r="BV53" s="140">
        <f t="shared" si="43"/>
        <v>0</v>
      </c>
      <c r="BW53" s="140">
        <f t="shared" si="43"/>
        <v>0</v>
      </c>
      <c r="BX53" s="140">
        <f t="shared" si="43"/>
        <v>0</v>
      </c>
      <c r="BY53" s="140">
        <f t="shared" si="43"/>
        <v>0</v>
      </c>
      <c r="BZ53" s="140">
        <f t="shared" si="43"/>
        <v>0</v>
      </c>
    </row>
    <row r="54" spans="1:78" s="121" customFormat="1" x14ac:dyDescent="0.2">
      <c r="A54" s="78"/>
      <c r="B54" s="78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</row>
    <row r="55" spans="1:78" s="117" customFormat="1" x14ac:dyDescent="0.2">
      <c r="A55" s="81"/>
      <c r="B55" s="81"/>
      <c r="C55" s="64"/>
      <c r="D55" s="65"/>
      <c r="E55" s="65" t="str">
        <f t="shared" ref="E55:BP55" si="44" xml:space="preserve"> E$45</f>
        <v>Construction start period flag</v>
      </c>
      <c r="F55" s="65">
        <f t="shared" si="44"/>
        <v>0</v>
      </c>
      <c r="G55" s="65" t="str">
        <f t="shared" si="44"/>
        <v>flag</v>
      </c>
      <c r="H55" s="65">
        <f t="shared" si="44"/>
        <v>1</v>
      </c>
      <c r="I55" s="65">
        <f t="shared" si="44"/>
        <v>0</v>
      </c>
      <c r="J55" s="65">
        <f t="shared" si="44"/>
        <v>0</v>
      </c>
      <c r="K55" s="65">
        <f t="shared" si="44"/>
        <v>1</v>
      </c>
      <c r="L55" s="65">
        <f t="shared" si="44"/>
        <v>0</v>
      </c>
      <c r="M55" s="65">
        <f t="shared" si="44"/>
        <v>0</v>
      </c>
      <c r="N55" s="65">
        <f t="shared" si="44"/>
        <v>0</v>
      </c>
      <c r="O55" s="65">
        <f t="shared" si="44"/>
        <v>0</v>
      </c>
      <c r="P55" s="65">
        <f t="shared" si="44"/>
        <v>0</v>
      </c>
      <c r="Q55" s="65">
        <f t="shared" si="44"/>
        <v>0</v>
      </c>
      <c r="R55" s="65">
        <f t="shared" si="44"/>
        <v>0</v>
      </c>
      <c r="S55" s="65">
        <f t="shared" si="44"/>
        <v>0</v>
      </c>
      <c r="T55" s="65">
        <f t="shared" si="44"/>
        <v>0</v>
      </c>
      <c r="U55" s="65">
        <f t="shared" si="44"/>
        <v>0</v>
      </c>
      <c r="V55" s="65">
        <f t="shared" si="44"/>
        <v>0</v>
      </c>
      <c r="W55" s="65">
        <f t="shared" si="44"/>
        <v>0</v>
      </c>
      <c r="X55" s="65">
        <f t="shared" si="44"/>
        <v>0</v>
      </c>
      <c r="Y55" s="65">
        <f t="shared" si="44"/>
        <v>0</v>
      </c>
      <c r="Z55" s="65">
        <f t="shared" si="44"/>
        <v>0</v>
      </c>
      <c r="AA55" s="65">
        <f t="shared" si="44"/>
        <v>0</v>
      </c>
      <c r="AB55" s="65">
        <f t="shared" si="44"/>
        <v>0</v>
      </c>
      <c r="AC55" s="65">
        <f t="shared" si="44"/>
        <v>0</v>
      </c>
      <c r="AD55" s="65">
        <f t="shared" si="44"/>
        <v>0</v>
      </c>
      <c r="AE55" s="65">
        <f t="shared" si="44"/>
        <v>0</v>
      </c>
      <c r="AF55" s="65">
        <f t="shared" si="44"/>
        <v>0</v>
      </c>
      <c r="AG55" s="65">
        <f t="shared" si="44"/>
        <v>0</v>
      </c>
      <c r="AH55" s="65">
        <f t="shared" si="44"/>
        <v>0</v>
      </c>
      <c r="AI55" s="65">
        <f t="shared" si="44"/>
        <v>0</v>
      </c>
      <c r="AJ55" s="65">
        <f t="shared" si="44"/>
        <v>0</v>
      </c>
      <c r="AK55" s="65">
        <f t="shared" si="44"/>
        <v>0</v>
      </c>
      <c r="AL55" s="65">
        <f t="shared" si="44"/>
        <v>0</v>
      </c>
      <c r="AM55" s="65">
        <f t="shared" si="44"/>
        <v>0</v>
      </c>
      <c r="AN55" s="65">
        <f t="shared" si="44"/>
        <v>0</v>
      </c>
      <c r="AO55" s="65">
        <f t="shared" si="44"/>
        <v>0</v>
      </c>
      <c r="AP55" s="65">
        <f t="shared" si="44"/>
        <v>0</v>
      </c>
      <c r="AQ55" s="65">
        <f t="shared" si="44"/>
        <v>0</v>
      </c>
      <c r="AR55" s="65">
        <f t="shared" si="44"/>
        <v>0</v>
      </c>
      <c r="AS55" s="65">
        <f t="shared" si="44"/>
        <v>0</v>
      </c>
      <c r="AT55" s="65">
        <f t="shared" si="44"/>
        <v>0</v>
      </c>
      <c r="AU55" s="65">
        <f t="shared" si="44"/>
        <v>0</v>
      </c>
      <c r="AV55" s="65">
        <f t="shared" si="44"/>
        <v>0</v>
      </c>
      <c r="AW55" s="65">
        <f t="shared" si="44"/>
        <v>0</v>
      </c>
      <c r="AX55" s="65">
        <f t="shared" si="44"/>
        <v>0</v>
      </c>
      <c r="AY55" s="65">
        <f t="shared" si="44"/>
        <v>0</v>
      </c>
      <c r="AZ55" s="65">
        <f t="shared" si="44"/>
        <v>0</v>
      </c>
      <c r="BA55" s="65">
        <f t="shared" si="44"/>
        <v>0</v>
      </c>
      <c r="BB55" s="65">
        <f t="shared" si="44"/>
        <v>0</v>
      </c>
      <c r="BC55" s="65">
        <f t="shared" si="44"/>
        <v>0</v>
      </c>
      <c r="BD55" s="65">
        <f t="shared" si="44"/>
        <v>0</v>
      </c>
      <c r="BE55" s="65">
        <f t="shared" si="44"/>
        <v>0</v>
      </c>
      <c r="BF55" s="65">
        <f t="shared" si="44"/>
        <v>0</v>
      </c>
      <c r="BG55" s="65">
        <f t="shared" si="44"/>
        <v>0</v>
      </c>
      <c r="BH55" s="65">
        <f t="shared" si="44"/>
        <v>0</v>
      </c>
      <c r="BI55" s="65">
        <f t="shared" si="44"/>
        <v>0</v>
      </c>
      <c r="BJ55" s="65">
        <f t="shared" si="44"/>
        <v>0</v>
      </c>
      <c r="BK55" s="65">
        <f t="shared" si="44"/>
        <v>0</v>
      </c>
      <c r="BL55" s="65">
        <f t="shared" si="44"/>
        <v>0</v>
      </c>
      <c r="BM55" s="65">
        <f t="shared" si="44"/>
        <v>0</v>
      </c>
      <c r="BN55" s="65">
        <f t="shared" si="44"/>
        <v>0</v>
      </c>
      <c r="BO55" s="65">
        <f t="shared" si="44"/>
        <v>0</v>
      </c>
      <c r="BP55" s="65">
        <f t="shared" si="44"/>
        <v>0</v>
      </c>
      <c r="BQ55" s="65">
        <f xml:space="preserve"> BQ$45</f>
        <v>0</v>
      </c>
      <c r="BR55" s="65">
        <f xml:space="preserve"> BR$45</f>
        <v>0</v>
      </c>
      <c r="BS55" s="65">
        <f t="shared" ref="BS55:BZ55" si="45" xml:space="preserve"> BS$45</f>
        <v>0</v>
      </c>
      <c r="BT55" s="65">
        <f t="shared" si="45"/>
        <v>0</v>
      </c>
      <c r="BU55" s="65">
        <f t="shared" si="45"/>
        <v>0</v>
      </c>
      <c r="BV55" s="65">
        <f t="shared" si="45"/>
        <v>0</v>
      </c>
      <c r="BW55" s="65">
        <f t="shared" si="45"/>
        <v>0</v>
      </c>
      <c r="BX55" s="65">
        <f t="shared" si="45"/>
        <v>0</v>
      </c>
      <c r="BY55" s="65">
        <f t="shared" si="45"/>
        <v>0</v>
      </c>
      <c r="BZ55" s="65">
        <f t="shared" si="45"/>
        <v>0</v>
      </c>
    </row>
    <row r="56" spans="1:78" s="117" customFormat="1" x14ac:dyDescent="0.2">
      <c r="A56" s="81"/>
      <c r="B56" s="81"/>
      <c r="C56" s="64"/>
      <c r="D56" s="65"/>
      <c r="E56" s="65" t="str">
        <f t="shared" ref="E56:BP56" si="46" xml:space="preserve"> E$53</f>
        <v>Last construction period flag</v>
      </c>
      <c r="F56" s="65">
        <f t="shared" si="46"/>
        <v>0</v>
      </c>
      <c r="G56" s="65" t="str">
        <f t="shared" si="46"/>
        <v>flag</v>
      </c>
      <c r="H56" s="65">
        <f t="shared" si="46"/>
        <v>1</v>
      </c>
      <c r="I56" s="91">
        <f t="shared" si="46"/>
        <v>0</v>
      </c>
      <c r="J56" s="65">
        <f t="shared" si="46"/>
        <v>0</v>
      </c>
      <c r="K56" s="65">
        <f t="shared" si="46"/>
        <v>0</v>
      </c>
      <c r="L56" s="65">
        <f t="shared" si="46"/>
        <v>0</v>
      </c>
      <c r="M56" s="65">
        <f t="shared" si="46"/>
        <v>0</v>
      </c>
      <c r="N56" s="65">
        <f t="shared" si="46"/>
        <v>0</v>
      </c>
      <c r="O56" s="65">
        <f t="shared" si="46"/>
        <v>0</v>
      </c>
      <c r="P56" s="65">
        <f t="shared" si="46"/>
        <v>1</v>
      </c>
      <c r="Q56" s="65">
        <f t="shared" si="46"/>
        <v>0</v>
      </c>
      <c r="R56" s="65">
        <f t="shared" si="46"/>
        <v>0</v>
      </c>
      <c r="S56" s="65">
        <f t="shared" si="46"/>
        <v>0</v>
      </c>
      <c r="T56" s="65">
        <f t="shared" si="46"/>
        <v>0</v>
      </c>
      <c r="U56" s="65">
        <f t="shared" si="46"/>
        <v>0</v>
      </c>
      <c r="V56" s="65">
        <f t="shared" si="46"/>
        <v>0</v>
      </c>
      <c r="W56" s="65">
        <f t="shared" si="46"/>
        <v>0</v>
      </c>
      <c r="X56" s="65">
        <f t="shared" si="46"/>
        <v>0</v>
      </c>
      <c r="Y56" s="65">
        <f t="shared" si="46"/>
        <v>0</v>
      </c>
      <c r="Z56" s="65">
        <f t="shared" si="46"/>
        <v>0</v>
      </c>
      <c r="AA56" s="65">
        <f t="shared" si="46"/>
        <v>0</v>
      </c>
      <c r="AB56" s="65">
        <f t="shared" si="46"/>
        <v>0</v>
      </c>
      <c r="AC56" s="65">
        <f t="shared" si="46"/>
        <v>0</v>
      </c>
      <c r="AD56" s="65">
        <f t="shared" si="46"/>
        <v>0</v>
      </c>
      <c r="AE56" s="65">
        <f t="shared" si="46"/>
        <v>0</v>
      </c>
      <c r="AF56" s="65">
        <f t="shared" si="46"/>
        <v>0</v>
      </c>
      <c r="AG56" s="65">
        <f t="shared" si="46"/>
        <v>0</v>
      </c>
      <c r="AH56" s="65">
        <f t="shared" si="46"/>
        <v>0</v>
      </c>
      <c r="AI56" s="65">
        <f t="shared" si="46"/>
        <v>0</v>
      </c>
      <c r="AJ56" s="65">
        <f t="shared" si="46"/>
        <v>0</v>
      </c>
      <c r="AK56" s="65">
        <f t="shared" si="46"/>
        <v>0</v>
      </c>
      <c r="AL56" s="65">
        <f t="shared" si="46"/>
        <v>0</v>
      </c>
      <c r="AM56" s="65">
        <f t="shared" si="46"/>
        <v>0</v>
      </c>
      <c r="AN56" s="65">
        <f t="shared" si="46"/>
        <v>0</v>
      </c>
      <c r="AO56" s="65">
        <f t="shared" si="46"/>
        <v>0</v>
      </c>
      <c r="AP56" s="65">
        <f t="shared" si="46"/>
        <v>0</v>
      </c>
      <c r="AQ56" s="65">
        <f t="shared" si="46"/>
        <v>0</v>
      </c>
      <c r="AR56" s="65">
        <f t="shared" si="46"/>
        <v>0</v>
      </c>
      <c r="AS56" s="65">
        <f t="shared" si="46"/>
        <v>0</v>
      </c>
      <c r="AT56" s="65">
        <f t="shared" si="46"/>
        <v>0</v>
      </c>
      <c r="AU56" s="65">
        <f t="shared" si="46"/>
        <v>0</v>
      </c>
      <c r="AV56" s="65">
        <f t="shared" si="46"/>
        <v>0</v>
      </c>
      <c r="AW56" s="65">
        <f t="shared" si="46"/>
        <v>0</v>
      </c>
      <c r="AX56" s="65">
        <f t="shared" si="46"/>
        <v>0</v>
      </c>
      <c r="AY56" s="65">
        <f t="shared" si="46"/>
        <v>0</v>
      </c>
      <c r="AZ56" s="65">
        <f t="shared" si="46"/>
        <v>0</v>
      </c>
      <c r="BA56" s="65">
        <f t="shared" si="46"/>
        <v>0</v>
      </c>
      <c r="BB56" s="65">
        <f t="shared" si="46"/>
        <v>0</v>
      </c>
      <c r="BC56" s="65">
        <f t="shared" si="46"/>
        <v>0</v>
      </c>
      <c r="BD56" s="65">
        <f t="shared" si="46"/>
        <v>0</v>
      </c>
      <c r="BE56" s="65">
        <f t="shared" si="46"/>
        <v>0</v>
      </c>
      <c r="BF56" s="65">
        <f t="shared" si="46"/>
        <v>0</v>
      </c>
      <c r="BG56" s="65">
        <f t="shared" si="46"/>
        <v>0</v>
      </c>
      <c r="BH56" s="65">
        <f t="shared" si="46"/>
        <v>0</v>
      </c>
      <c r="BI56" s="65">
        <f t="shared" si="46"/>
        <v>0</v>
      </c>
      <c r="BJ56" s="65">
        <f t="shared" si="46"/>
        <v>0</v>
      </c>
      <c r="BK56" s="65">
        <f t="shared" si="46"/>
        <v>0</v>
      </c>
      <c r="BL56" s="65">
        <f t="shared" si="46"/>
        <v>0</v>
      </c>
      <c r="BM56" s="65">
        <f t="shared" si="46"/>
        <v>0</v>
      </c>
      <c r="BN56" s="65">
        <f t="shared" si="46"/>
        <v>0</v>
      </c>
      <c r="BO56" s="65">
        <f t="shared" si="46"/>
        <v>0</v>
      </c>
      <c r="BP56" s="65">
        <f t="shared" si="46"/>
        <v>0</v>
      </c>
      <c r="BQ56" s="65">
        <f xml:space="preserve"> BQ$53</f>
        <v>0</v>
      </c>
      <c r="BR56" s="65">
        <f xml:space="preserve"> BR$53</f>
        <v>0</v>
      </c>
      <c r="BS56" s="65">
        <f t="shared" ref="BS56:BZ56" si="47" xml:space="preserve"> BS$53</f>
        <v>0</v>
      </c>
      <c r="BT56" s="65">
        <f t="shared" si="47"/>
        <v>0</v>
      </c>
      <c r="BU56" s="65">
        <f t="shared" si="47"/>
        <v>0</v>
      </c>
      <c r="BV56" s="65">
        <f t="shared" si="47"/>
        <v>0</v>
      </c>
      <c r="BW56" s="65">
        <f t="shared" si="47"/>
        <v>0</v>
      </c>
      <c r="BX56" s="65">
        <f t="shared" si="47"/>
        <v>0</v>
      </c>
      <c r="BY56" s="65">
        <f t="shared" si="47"/>
        <v>0</v>
      </c>
      <c r="BZ56" s="65">
        <f t="shared" si="47"/>
        <v>0</v>
      </c>
    </row>
    <row r="57" spans="1:78" s="141" customFormat="1" x14ac:dyDescent="0.2">
      <c r="A57" s="137"/>
      <c r="B57" s="137"/>
      <c r="C57" s="138"/>
      <c r="D57" s="139"/>
      <c r="E57" s="140" t="s">
        <v>38</v>
      </c>
      <c r="F57" s="140"/>
      <c r="G57" s="140" t="s">
        <v>6</v>
      </c>
      <c r="H57" s="140">
        <f xml:space="preserve"> SUM(J57:BZ57)</f>
        <v>6</v>
      </c>
      <c r="I57" s="178"/>
      <c r="J57" s="140">
        <f xml:space="preserve"> J55 - I56 + I57</f>
        <v>0</v>
      </c>
      <c r="K57" s="140">
        <f t="shared" ref="K57:BI57" si="48" xml:space="preserve"> K55 - J56 + J57</f>
        <v>1</v>
      </c>
      <c r="L57" s="140">
        <f t="shared" si="48"/>
        <v>1</v>
      </c>
      <c r="M57" s="140">
        <f t="shared" si="48"/>
        <v>1</v>
      </c>
      <c r="N57" s="140">
        <f t="shared" si="48"/>
        <v>1</v>
      </c>
      <c r="O57" s="140">
        <f t="shared" si="48"/>
        <v>1</v>
      </c>
      <c r="P57" s="140">
        <f t="shared" si="48"/>
        <v>1</v>
      </c>
      <c r="Q57" s="140">
        <f t="shared" si="48"/>
        <v>0</v>
      </c>
      <c r="R57" s="140">
        <f t="shared" si="48"/>
        <v>0</v>
      </c>
      <c r="S57" s="140">
        <f t="shared" si="48"/>
        <v>0</v>
      </c>
      <c r="T57" s="140">
        <f t="shared" si="48"/>
        <v>0</v>
      </c>
      <c r="U57" s="140">
        <f t="shared" si="48"/>
        <v>0</v>
      </c>
      <c r="V57" s="140">
        <f t="shared" si="48"/>
        <v>0</v>
      </c>
      <c r="W57" s="140">
        <f t="shared" si="48"/>
        <v>0</v>
      </c>
      <c r="X57" s="140">
        <f t="shared" si="48"/>
        <v>0</v>
      </c>
      <c r="Y57" s="140">
        <f t="shared" si="48"/>
        <v>0</v>
      </c>
      <c r="Z57" s="140">
        <f t="shared" si="48"/>
        <v>0</v>
      </c>
      <c r="AA57" s="140">
        <f t="shared" si="48"/>
        <v>0</v>
      </c>
      <c r="AB57" s="140">
        <f t="shared" si="48"/>
        <v>0</v>
      </c>
      <c r="AC57" s="140">
        <f t="shared" si="48"/>
        <v>0</v>
      </c>
      <c r="AD57" s="140">
        <f t="shared" si="48"/>
        <v>0</v>
      </c>
      <c r="AE57" s="140">
        <f t="shared" si="48"/>
        <v>0</v>
      </c>
      <c r="AF57" s="140">
        <f t="shared" si="48"/>
        <v>0</v>
      </c>
      <c r="AG57" s="140">
        <f t="shared" si="48"/>
        <v>0</v>
      </c>
      <c r="AH57" s="140">
        <f t="shared" si="48"/>
        <v>0</v>
      </c>
      <c r="AI57" s="140">
        <f t="shared" si="48"/>
        <v>0</v>
      </c>
      <c r="AJ57" s="140">
        <f t="shared" si="48"/>
        <v>0</v>
      </c>
      <c r="AK57" s="140">
        <f t="shared" si="48"/>
        <v>0</v>
      </c>
      <c r="AL57" s="140">
        <f t="shared" si="48"/>
        <v>0</v>
      </c>
      <c r="AM57" s="140">
        <f t="shared" si="48"/>
        <v>0</v>
      </c>
      <c r="AN57" s="140">
        <f t="shared" si="48"/>
        <v>0</v>
      </c>
      <c r="AO57" s="140">
        <f t="shared" si="48"/>
        <v>0</v>
      </c>
      <c r="AP57" s="140">
        <f t="shared" si="48"/>
        <v>0</v>
      </c>
      <c r="AQ57" s="140">
        <f t="shared" si="48"/>
        <v>0</v>
      </c>
      <c r="AR57" s="140">
        <f t="shared" si="48"/>
        <v>0</v>
      </c>
      <c r="AS57" s="140">
        <f t="shared" si="48"/>
        <v>0</v>
      </c>
      <c r="AT57" s="140">
        <f t="shared" si="48"/>
        <v>0</v>
      </c>
      <c r="AU57" s="140">
        <f t="shared" si="48"/>
        <v>0</v>
      </c>
      <c r="AV57" s="140">
        <f t="shared" si="48"/>
        <v>0</v>
      </c>
      <c r="AW57" s="140">
        <f t="shared" si="48"/>
        <v>0</v>
      </c>
      <c r="AX57" s="140">
        <f t="shared" si="48"/>
        <v>0</v>
      </c>
      <c r="AY57" s="140">
        <f t="shared" si="48"/>
        <v>0</v>
      </c>
      <c r="AZ57" s="140">
        <f t="shared" si="48"/>
        <v>0</v>
      </c>
      <c r="BA57" s="140">
        <f t="shared" si="48"/>
        <v>0</v>
      </c>
      <c r="BB57" s="140">
        <f t="shared" si="48"/>
        <v>0</v>
      </c>
      <c r="BC57" s="140">
        <f t="shared" si="48"/>
        <v>0</v>
      </c>
      <c r="BD57" s="140">
        <f t="shared" si="48"/>
        <v>0</v>
      </c>
      <c r="BE57" s="140">
        <f t="shared" si="48"/>
        <v>0</v>
      </c>
      <c r="BF57" s="140">
        <f t="shared" si="48"/>
        <v>0</v>
      </c>
      <c r="BG57" s="140">
        <f t="shared" si="48"/>
        <v>0</v>
      </c>
      <c r="BH57" s="140">
        <f t="shared" si="48"/>
        <v>0</v>
      </c>
      <c r="BI57" s="140">
        <f t="shared" si="48"/>
        <v>0</v>
      </c>
      <c r="BJ57" s="140">
        <f t="shared" ref="BJ57:BR57" si="49" xml:space="preserve"> BJ55 - BI56 + BI57</f>
        <v>0</v>
      </c>
      <c r="BK57" s="140">
        <f t="shared" si="49"/>
        <v>0</v>
      </c>
      <c r="BL57" s="140">
        <f t="shared" si="49"/>
        <v>0</v>
      </c>
      <c r="BM57" s="140">
        <f t="shared" si="49"/>
        <v>0</v>
      </c>
      <c r="BN57" s="140">
        <f t="shared" si="49"/>
        <v>0</v>
      </c>
      <c r="BO57" s="140">
        <f t="shared" si="49"/>
        <v>0</v>
      </c>
      <c r="BP57" s="140">
        <f t="shared" si="49"/>
        <v>0</v>
      </c>
      <c r="BQ57" s="140">
        <f t="shared" si="49"/>
        <v>0</v>
      </c>
      <c r="BR57" s="140">
        <f t="shared" si="49"/>
        <v>0</v>
      </c>
      <c r="BS57" s="140">
        <f t="shared" ref="BS57:BZ57" si="50" xml:space="preserve"> BS55 - BR56 + BR57</f>
        <v>0</v>
      </c>
      <c r="BT57" s="140">
        <f t="shared" si="50"/>
        <v>0</v>
      </c>
      <c r="BU57" s="140">
        <f t="shared" si="50"/>
        <v>0</v>
      </c>
      <c r="BV57" s="140">
        <f t="shared" si="50"/>
        <v>0</v>
      </c>
      <c r="BW57" s="140">
        <f t="shared" si="50"/>
        <v>0</v>
      </c>
      <c r="BX57" s="140">
        <f t="shared" si="50"/>
        <v>0</v>
      </c>
      <c r="BY57" s="140">
        <f t="shared" si="50"/>
        <v>0</v>
      </c>
      <c r="BZ57" s="140">
        <f t="shared" si="50"/>
        <v>0</v>
      </c>
    </row>
    <row r="58" spans="1:78" s="14" customFormat="1" x14ac:dyDescent="0.2">
      <c r="A58" s="47"/>
      <c r="B58" s="47"/>
      <c r="C58" s="28"/>
      <c r="D58" s="9"/>
      <c r="E58" s="11" t="s">
        <v>38</v>
      </c>
      <c r="F58" s="11">
        <f xml:space="preserve"> SUM(J57:BZ57)</f>
        <v>6</v>
      </c>
      <c r="G58" s="11" t="s">
        <v>5</v>
      </c>
      <c r="H58" s="11"/>
      <c r="I58" s="7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</row>
    <row r="59" spans="1:78" s="14" customFormat="1" x14ac:dyDescent="0.2">
      <c r="A59" s="47"/>
      <c r="B59" s="47"/>
      <c r="C59" s="28"/>
      <c r="D59" s="9"/>
      <c r="E59" s="11"/>
      <c r="F59" s="11"/>
      <c r="G59" s="11"/>
      <c r="H59" s="11"/>
      <c r="I59" s="7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</row>
    <row r="60" spans="1:78" s="14" customFormat="1" x14ac:dyDescent="0.2">
      <c r="A60" s="47"/>
      <c r="B60" s="47"/>
      <c r="C60" s="28"/>
      <c r="D60" s="9"/>
      <c r="E60" s="11" t="str">
        <f xml:space="preserve"> E$41</f>
        <v>Construction start period date</v>
      </c>
      <c r="F60" s="61">
        <f xml:space="preserve"> F$41</f>
        <v>42552</v>
      </c>
      <c r="G60" s="11" t="str">
        <f xml:space="preserve"> G$41</f>
        <v>date</v>
      </c>
      <c r="H60" s="11"/>
      <c r="I60" s="7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</row>
    <row r="61" spans="1:78" s="116" customFormat="1" x14ac:dyDescent="0.2">
      <c r="A61" s="86"/>
      <c r="B61" s="86"/>
      <c r="C61" s="59"/>
      <c r="D61" s="61"/>
      <c r="E61" s="61" t="str">
        <f xml:space="preserve"> E$49</f>
        <v>Construction end period date</v>
      </c>
      <c r="F61" s="61">
        <f xml:space="preserve"> F$49</f>
        <v>43646</v>
      </c>
      <c r="G61" s="61" t="str">
        <f xml:space="preserve"> G$49</f>
        <v>date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</row>
    <row r="62" spans="1:78" s="114" customFormat="1" x14ac:dyDescent="0.2">
      <c r="A62" s="46"/>
      <c r="B62" s="46"/>
      <c r="C62" s="97"/>
      <c r="D62" s="35"/>
      <c r="E62" s="35" t="str">
        <f xml:space="preserve"> E$19</f>
        <v>Model period beginning</v>
      </c>
      <c r="F62" s="35">
        <f t="shared" ref="F62:BQ62" si="51" xml:space="preserve"> F$19</f>
        <v>0</v>
      </c>
      <c r="G62" s="35" t="str">
        <f t="shared" si="51"/>
        <v>date</v>
      </c>
      <c r="H62" s="35">
        <f t="shared" si="51"/>
        <v>0</v>
      </c>
      <c r="I62" s="35">
        <f t="shared" si="51"/>
        <v>0</v>
      </c>
      <c r="J62" s="35">
        <f t="shared" si="51"/>
        <v>42370</v>
      </c>
      <c r="K62" s="35">
        <f t="shared" si="51"/>
        <v>42552</v>
      </c>
      <c r="L62" s="35">
        <f t="shared" si="51"/>
        <v>42736</v>
      </c>
      <c r="M62" s="35">
        <f t="shared" si="51"/>
        <v>42917</v>
      </c>
      <c r="N62" s="35">
        <f t="shared" si="51"/>
        <v>43101</v>
      </c>
      <c r="O62" s="35">
        <f t="shared" si="51"/>
        <v>43282</v>
      </c>
      <c r="P62" s="35">
        <f t="shared" si="51"/>
        <v>43466</v>
      </c>
      <c r="Q62" s="35">
        <f t="shared" si="51"/>
        <v>43647</v>
      </c>
      <c r="R62" s="35">
        <f t="shared" si="51"/>
        <v>43831</v>
      </c>
      <c r="S62" s="35">
        <f t="shared" si="51"/>
        <v>44013</v>
      </c>
      <c r="T62" s="35">
        <f t="shared" si="51"/>
        <v>44197</v>
      </c>
      <c r="U62" s="35">
        <f t="shared" si="51"/>
        <v>44378</v>
      </c>
      <c r="V62" s="35">
        <f t="shared" si="51"/>
        <v>44562</v>
      </c>
      <c r="W62" s="35">
        <f t="shared" si="51"/>
        <v>44743</v>
      </c>
      <c r="X62" s="35">
        <f t="shared" si="51"/>
        <v>44927</v>
      </c>
      <c r="Y62" s="35">
        <f t="shared" si="51"/>
        <v>45108</v>
      </c>
      <c r="Z62" s="35">
        <f t="shared" si="51"/>
        <v>45292</v>
      </c>
      <c r="AA62" s="35">
        <f t="shared" si="51"/>
        <v>45474</v>
      </c>
      <c r="AB62" s="35">
        <f t="shared" si="51"/>
        <v>45658</v>
      </c>
      <c r="AC62" s="35">
        <f t="shared" si="51"/>
        <v>45839</v>
      </c>
      <c r="AD62" s="35">
        <f t="shared" si="51"/>
        <v>46023</v>
      </c>
      <c r="AE62" s="35">
        <f t="shared" si="51"/>
        <v>46204</v>
      </c>
      <c r="AF62" s="35">
        <f t="shared" si="51"/>
        <v>46388</v>
      </c>
      <c r="AG62" s="35">
        <f t="shared" si="51"/>
        <v>46569</v>
      </c>
      <c r="AH62" s="35">
        <f t="shared" si="51"/>
        <v>46753</v>
      </c>
      <c r="AI62" s="35">
        <f t="shared" si="51"/>
        <v>46935</v>
      </c>
      <c r="AJ62" s="35">
        <f t="shared" si="51"/>
        <v>47119</v>
      </c>
      <c r="AK62" s="35">
        <f t="shared" si="51"/>
        <v>47300</v>
      </c>
      <c r="AL62" s="35">
        <f t="shared" si="51"/>
        <v>47484</v>
      </c>
      <c r="AM62" s="35">
        <f t="shared" si="51"/>
        <v>47665</v>
      </c>
      <c r="AN62" s="35">
        <f t="shared" si="51"/>
        <v>47849</v>
      </c>
      <c r="AO62" s="35">
        <f t="shared" si="51"/>
        <v>48030</v>
      </c>
      <c r="AP62" s="35">
        <f t="shared" si="51"/>
        <v>48214</v>
      </c>
      <c r="AQ62" s="35">
        <f t="shared" si="51"/>
        <v>48396</v>
      </c>
      <c r="AR62" s="35">
        <f t="shared" si="51"/>
        <v>48580</v>
      </c>
      <c r="AS62" s="35">
        <f t="shared" si="51"/>
        <v>48761</v>
      </c>
      <c r="AT62" s="35">
        <f t="shared" si="51"/>
        <v>48945</v>
      </c>
      <c r="AU62" s="35">
        <f t="shared" si="51"/>
        <v>49126</v>
      </c>
      <c r="AV62" s="35">
        <f t="shared" si="51"/>
        <v>49310</v>
      </c>
      <c r="AW62" s="35">
        <f t="shared" si="51"/>
        <v>49491</v>
      </c>
      <c r="AX62" s="35">
        <f t="shared" si="51"/>
        <v>49675</v>
      </c>
      <c r="AY62" s="35">
        <f t="shared" si="51"/>
        <v>49857</v>
      </c>
      <c r="AZ62" s="35">
        <f t="shared" si="51"/>
        <v>50041</v>
      </c>
      <c r="BA62" s="35">
        <f t="shared" si="51"/>
        <v>50222</v>
      </c>
      <c r="BB62" s="35">
        <f t="shared" si="51"/>
        <v>50406</v>
      </c>
      <c r="BC62" s="35">
        <f t="shared" si="51"/>
        <v>50587</v>
      </c>
      <c r="BD62" s="35">
        <f t="shared" si="51"/>
        <v>50771</v>
      </c>
      <c r="BE62" s="35">
        <f t="shared" si="51"/>
        <v>50952</v>
      </c>
      <c r="BF62" s="35">
        <f t="shared" si="51"/>
        <v>51136</v>
      </c>
      <c r="BG62" s="35">
        <f t="shared" si="51"/>
        <v>51318</v>
      </c>
      <c r="BH62" s="35">
        <f t="shared" si="51"/>
        <v>51502</v>
      </c>
      <c r="BI62" s="35">
        <f t="shared" si="51"/>
        <v>51683</v>
      </c>
      <c r="BJ62" s="35">
        <f t="shared" si="51"/>
        <v>51867</v>
      </c>
      <c r="BK62" s="35">
        <f t="shared" si="51"/>
        <v>52048</v>
      </c>
      <c r="BL62" s="35">
        <f t="shared" si="51"/>
        <v>52232</v>
      </c>
      <c r="BM62" s="35">
        <f t="shared" si="51"/>
        <v>52413</v>
      </c>
      <c r="BN62" s="35">
        <f t="shared" si="51"/>
        <v>52597</v>
      </c>
      <c r="BO62" s="35">
        <f t="shared" si="51"/>
        <v>52779</v>
      </c>
      <c r="BP62" s="35">
        <f t="shared" si="51"/>
        <v>52963</v>
      </c>
      <c r="BQ62" s="35">
        <f t="shared" si="51"/>
        <v>53144</v>
      </c>
      <c r="BR62" s="35">
        <f xml:space="preserve"> BR$19</f>
        <v>53328</v>
      </c>
      <c r="BS62" s="35">
        <f t="shared" ref="BS62:BZ62" si="52" xml:space="preserve"> BS$19</f>
        <v>53509</v>
      </c>
      <c r="BT62" s="35">
        <f t="shared" si="52"/>
        <v>53693</v>
      </c>
      <c r="BU62" s="35">
        <f t="shared" si="52"/>
        <v>53874</v>
      </c>
      <c r="BV62" s="35">
        <f t="shared" si="52"/>
        <v>54058</v>
      </c>
      <c r="BW62" s="35">
        <f t="shared" si="52"/>
        <v>54240</v>
      </c>
      <c r="BX62" s="35">
        <f t="shared" si="52"/>
        <v>54424</v>
      </c>
      <c r="BY62" s="35">
        <f t="shared" si="52"/>
        <v>54605</v>
      </c>
      <c r="BZ62" s="35">
        <f t="shared" si="52"/>
        <v>54789</v>
      </c>
    </row>
    <row r="63" spans="1:78" s="114" customFormat="1" x14ac:dyDescent="0.2">
      <c r="A63" s="46"/>
      <c r="B63" s="42"/>
      <c r="C63" s="43"/>
      <c r="D63" s="44"/>
      <c r="E63" s="45" t="str">
        <f t="shared" ref="E63:BP63" si="53" xml:space="preserve"> E$23</f>
        <v>Model period ending</v>
      </c>
      <c r="F63" s="45">
        <f t="shared" si="53"/>
        <v>0</v>
      </c>
      <c r="G63" s="45" t="str">
        <f t="shared" si="53"/>
        <v>date</v>
      </c>
      <c r="H63" s="45">
        <f t="shared" si="53"/>
        <v>0</v>
      </c>
      <c r="I63" s="35">
        <f t="shared" si="53"/>
        <v>0</v>
      </c>
      <c r="J63" s="45">
        <f t="shared" si="53"/>
        <v>42551</v>
      </c>
      <c r="K63" s="45">
        <f t="shared" si="53"/>
        <v>42735</v>
      </c>
      <c r="L63" s="45">
        <f t="shared" si="53"/>
        <v>42916</v>
      </c>
      <c r="M63" s="45">
        <f t="shared" si="53"/>
        <v>43100</v>
      </c>
      <c r="N63" s="45">
        <f t="shared" si="53"/>
        <v>43281</v>
      </c>
      <c r="O63" s="45">
        <f t="shared" si="53"/>
        <v>43465</v>
      </c>
      <c r="P63" s="45">
        <f t="shared" si="53"/>
        <v>43646</v>
      </c>
      <c r="Q63" s="45">
        <f t="shared" si="53"/>
        <v>43830</v>
      </c>
      <c r="R63" s="45">
        <f t="shared" si="53"/>
        <v>44012</v>
      </c>
      <c r="S63" s="45">
        <f t="shared" si="53"/>
        <v>44196</v>
      </c>
      <c r="T63" s="45">
        <f t="shared" si="53"/>
        <v>44377</v>
      </c>
      <c r="U63" s="45">
        <f t="shared" si="53"/>
        <v>44561</v>
      </c>
      <c r="V63" s="45">
        <f t="shared" si="53"/>
        <v>44742</v>
      </c>
      <c r="W63" s="45">
        <f t="shared" si="53"/>
        <v>44926</v>
      </c>
      <c r="X63" s="45">
        <f t="shared" si="53"/>
        <v>45107</v>
      </c>
      <c r="Y63" s="45">
        <f t="shared" si="53"/>
        <v>45291</v>
      </c>
      <c r="Z63" s="45">
        <f t="shared" si="53"/>
        <v>45473</v>
      </c>
      <c r="AA63" s="45">
        <f t="shared" si="53"/>
        <v>45657</v>
      </c>
      <c r="AB63" s="45">
        <f t="shared" si="53"/>
        <v>45838</v>
      </c>
      <c r="AC63" s="45">
        <f t="shared" si="53"/>
        <v>46022</v>
      </c>
      <c r="AD63" s="45">
        <f t="shared" si="53"/>
        <v>46203</v>
      </c>
      <c r="AE63" s="45">
        <f t="shared" si="53"/>
        <v>46387</v>
      </c>
      <c r="AF63" s="45">
        <f t="shared" si="53"/>
        <v>46568</v>
      </c>
      <c r="AG63" s="45">
        <f t="shared" si="53"/>
        <v>46752</v>
      </c>
      <c r="AH63" s="45">
        <f t="shared" si="53"/>
        <v>46934</v>
      </c>
      <c r="AI63" s="45">
        <f t="shared" si="53"/>
        <v>47118</v>
      </c>
      <c r="AJ63" s="45">
        <f t="shared" si="53"/>
        <v>47299</v>
      </c>
      <c r="AK63" s="45">
        <f t="shared" si="53"/>
        <v>47483</v>
      </c>
      <c r="AL63" s="45">
        <f t="shared" si="53"/>
        <v>47664</v>
      </c>
      <c r="AM63" s="45">
        <f t="shared" si="53"/>
        <v>47848</v>
      </c>
      <c r="AN63" s="45">
        <f t="shared" si="53"/>
        <v>48029</v>
      </c>
      <c r="AO63" s="45">
        <f t="shared" si="53"/>
        <v>48213</v>
      </c>
      <c r="AP63" s="45">
        <f t="shared" si="53"/>
        <v>48395</v>
      </c>
      <c r="AQ63" s="45">
        <f t="shared" si="53"/>
        <v>48579</v>
      </c>
      <c r="AR63" s="45">
        <f t="shared" si="53"/>
        <v>48760</v>
      </c>
      <c r="AS63" s="45">
        <f t="shared" si="53"/>
        <v>48944</v>
      </c>
      <c r="AT63" s="45">
        <f t="shared" si="53"/>
        <v>49125</v>
      </c>
      <c r="AU63" s="45">
        <f t="shared" si="53"/>
        <v>49309</v>
      </c>
      <c r="AV63" s="45">
        <f t="shared" si="53"/>
        <v>49490</v>
      </c>
      <c r="AW63" s="45">
        <f t="shared" si="53"/>
        <v>49674</v>
      </c>
      <c r="AX63" s="45">
        <f t="shared" si="53"/>
        <v>49856</v>
      </c>
      <c r="AY63" s="45">
        <f t="shared" si="53"/>
        <v>50040</v>
      </c>
      <c r="AZ63" s="45">
        <f t="shared" si="53"/>
        <v>50221</v>
      </c>
      <c r="BA63" s="45">
        <f t="shared" si="53"/>
        <v>50405</v>
      </c>
      <c r="BB63" s="45">
        <f t="shared" si="53"/>
        <v>50586</v>
      </c>
      <c r="BC63" s="45">
        <f t="shared" si="53"/>
        <v>50770</v>
      </c>
      <c r="BD63" s="45">
        <f t="shared" si="53"/>
        <v>50951</v>
      </c>
      <c r="BE63" s="45">
        <f t="shared" si="53"/>
        <v>51135</v>
      </c>
      <c r="BF63" s="45">
        <f t="shared" si="53"/>
        <v>51317</v>
      </c>
      <c r="BG63" s="45">
        <f t="shared" si="53"/>
        <v>51501</v>
      </c>
      <c r="BH63" s="45">
        <f t="shared" si="53"/>
        <v>51682</v>
      </c>
      <c r="BI63" s="45">
        <f t="shared" si="53"/>
        <v>51866</v>
      </c>
      <c r="BJ63" s="45">
        <f t="shared" si="53"/>
        <v>52047</v>
      </c>
      <c r="BK63" s="45">
        <f t="shared" si="53"/>
        <v>52231</v>
      </c>
      <c r="BL63" s="45">
        <f t="shared" si="53"/>
        <v>52412</v>
      </c>
      <c r="BM63" s="45">
        <f t="shared" si="53"/>
        <v>52596</v>
      </c>
      <c r="BN63" s="45">
        <f t="shared" si="53"/>
        <v>52778</v>
      </c>
      <c r="BO63" s="45">
        <f t="shared" si="53"/>
        <v>52962</v>
      </c>
      <c r="BP63" s="45">
        <f t="shared" si="53"/>
        <v>53143</v>
      </c>
      <c r="BQ63" s="45">
        <f xml:space="preserve"> BQ$23</f>
        <v>53327</v>
      </c>
      <c r="BR63" s="45">
        <f xml:space="preserve"> BR$23</f>
        <v>53508</v>
      </c>
      <c r="BS63" s="45">
        <f t="shared" ref="BS63:BZ63" si="54" xml:space="preserve"> BS$23</f>
        <v>53692</v>
      </c>
      <c r="BT63" s="45">
        <f t="shared" si="54"/>
        <v>53873</v>
      </c>
      <c r="BU63" s="45">
        <f t="shared" si="54"/>
        <v>54057</v>
      </c>
      <c r="BV63" s="45">
        <f t="shared" si="54"/>
        <v>54239</v>
      </c>
      <c r="BW63" s="45">
        <f t="shared" si="54"/>
        <v>54423</v>
      </c>
      <c r="BX63" s="45">
        <f t="shared" si="54"/>
        <v>54604</v>
      </c>
      <c r="BY63" s="45">
        <f t="shared" si="54"/>
        <v>54788</v>
      </c>
      <c r="BZ63" s="45">
        <f t="shared" si="54"/>
        <v>54969</v>
      </c>
    </row>
    <row r="64" spans="1:78" s="14" customFormat="1" x14ac:dyDescent="0.2">
      <c r="A64" s="47"/>
      <c r="B64" s="47"/>
      <c r="C64" s="28"/>
      <c r="D64" s="9"/>
      <c r="E64" s="11" t="s">
        <v>53</v>
      </c>
      <c r="F64" s="11"/>
      <c r="G64" s="11" t="s">
        <v>8</v>
      </c>
      <c r="H64" s="11">
        <f xml:space="preserve"> SUM(J64:BZ64)</f>
        <v>1095</v>
      </c>
      <c r="I64" s="7"/>
      <c r="J64" s="11">
        <f t="shared" ref="J64:AO64" si="55" xml:space="preserve"> MAX(0, (MIN($F61, J63) - MAX($F60, J62) + 1))</f>
        <v>0</v>
      </c>
      <c r="K64" s="11">
        <f t="shared" si="55"/>
        <v>184</v>
      </c>
      <c r="L64" s="11">
        <f t="shared" si="55"/>
        <v>181</v>
      </c>
      <c r="M64" s="11">
        <f t="shared" si="55"/>
        <v>184</v>
      </c>
      <c r="N64" s="11">
        <f t="shared" si="55"/>
        <v>181</v>
      </c>
      <c r="O64" s="11">
        <f t="shared" si="55"/>
        <v>184</v>
      </c>
      <c r="P64" s="11">
        <f t="shared" si="55"/>
        <v>181</v>
      </c>
      <c r="Q64" s="11">
        <f t="shared" si="55"/>
        <v>0</v>
      </c>
      <c r="R64" s="11">
        <f t="shared" si="55"/>
        <v>0</v>
      </c>
      <c r="S64" s="11">
        <f t="shared" si="55"/>
        <v>0</v>
      </c>
      <c r="T64" s="11">
        <f t="shared" si="55"/>
        <v>0</v>
      </c>
      <c r="U64" s="11">
        <f t="shared" si="55"/>
        <v>0</v>
      </c>
      <c r="V64" s="11">
        <f t="shared" si="55"/>
        <v>0</v>
      </c>
      <c r="W64" s="11">
        <f t="shared" si="55"/>
        <v>0</v>
      </c>
      <c r="X64" s="11">
        <f t="shared" si="55"/>
        <v>0</v>
      </c>
      <c r="Y64" s="11">
        <f t="shared" si="55"/>
        <v>0</v>
      </c>
      <c r="Z64" s="11">
        <f t="shared" si="55"/>
        <v>0</v>
      </c>
      <c r="AA64" s="11">
        <f t="shared" si="55"/>
        <v>0</v>
      </c>
      <c r="AB64" s="11">
        <f t="shared" si="55"/>
        <v>0</v>
      </c>
      <c r="AC64" s="11">
        <f t="shared" si="55"/>
        <v>0</v>
      </c>
      <c r="AD64" s="11">
        <f t="shared" si="55"/>
        <v>0</v>
      </c>
      <c r="AE64" s="11">
        <f t="shared" si="55"/>
        <v>0</v>
      </c>
      <c r="AF64" s="11">
        <f t="shared" si="55"/>
        <v>0</v>
      </c>
      <c r="AG64" s="11">
        <f t="shared" si="55"/>
        <v>0</v>
      </c>
      <c r="AH64" s="11">
        <f t="shared" si="55"/>
        <v>0</v>
      </c>
      <c r="AI64" s="11">
        <f t="shared" si="55"/>
        <v>0</v>
      </c>
      <c r="AJ64" s="11">
        <f t="shared" si="55"/>
        <v>0</v>
      </c>
      <c r="AK64" s="11">
        <f t="shared" si="55"/>
        <v>0</v>
      </c>
      <c r="AL64" s="11">
        <f t="shared" si="55"/>
        <v>0</v>
      </c>
      <c r="AM64" s="11">
        <f t="shared" si="55"/>
        <v>0</v>
      </c>
      <c r="AN64" s="11">
        <f t="shared" si="55"/>
        <v>0</v>
      </c>
      <c r="AO64" s="11">
        <f t="shared" si="55"/>
        <v>0</v>
      </c>
      <c r="AP64" s="11">
        <f t="shared" ref="AP64:BR64" si="56" xml:space="preserve"> MAX(0, (MIN($F61, AP63) - MAX($F60, AP62) + 1))</f>
        <v>0</v>
      </c>
      <c r="AQ64" s="11">
        <f t="shared" si="56"/>
        <v>0</v>
      </c>
      <c r="AR64" s="11">
        <f t="shared" si="56"/>
        <v>0</v>
      </c>
      <c r="AS64" s="11">
        <f t="shared" si="56"/>
        <v>0</v>
      </c>
      <c r="AT64" s="11">
        <f t="shared" si="56"/>
        <v>0</v>
      </c>
      <c r="AU64" s="11">
        <f t="shared" si="56"/>
        <v>0</v>
      </c>
      <c r="AV64" s="11">
        <f t="shared" si="56"/>
        <v>0</v>
      </c>
      <c r="AW64" s="11">
        <f t="shared" si="56"/>
        <v>0</v>
      </c>
      <c r="AX64" s="11">
        <f t="shared" si="56"/>
        <v>0</v>
      </c>
      <c r="AY64" s="11">
        <f t="shared" si="56"/>
        <v>0</v>
      </c>
      <c r="AZ64" s="11">
        <f t="shared" si="56"/>
        <v>0</v>
      </c>
      <c r="BA64" s="11">
        <f t="shared" si="56"/>
        <v>0</v>
      </c>
      <c r="BB64" s="11">
        <f t="shared" si="56"/>
        <v>0</v>
      </c>
      <c r="BC64" s="11">
        <f t="shared" si="56"/>
        <v>0</v>
      </c>
      <c r="BD64" s="11">
        <f t="shared" si="56"/>
        <v>0</v>
      </c>
      <c r="BE64" s="11">
        <f t="shared" si="56"/>
        <v>0</v>
      </c>
      <c r="BF64" s="11">
        <f t="shared" si="56"/>
        <v>0</v>
      </c>
      <c r="BG64" s="11">
        <f t="shared" si="56"/>
        <v>0</v>
      </c>
      <c r="BH64" s="11">
        <f t="shared" si="56"/>
        <v>0</v>
      </c>
      <c r="BI64" s="11">
        <f t="shared" si="56"/>
        <v>0</v>
      </c>
      <c r="BJ64" s="11">
        <f t="shared" si="56"/>
        <v>0</v>
      </c>
      <c r="BK64" s="11">
        <f t="shared" si="56"/>
        <v>0</v>
      </c>
      <c r="BL64" s="11">
        <f t="shared" si="56"/>
        <v>0</v>
      </c>
      <c r="BM64" s="11">
        <f t="shared" si="56"/>
        <v>0</v>
      </c>
      <c r="BN64" s="11">
        <f t="shared" si="56"/>
        <v>0</v>
      </c>
      <c r="BO64" s="11">
        <f t="shared" si="56"/>
        <v>0</v>
      </c>
      <c r="BP64" s="11">
        <f t="shared" si="56"/>
        <v>0</v>
      </c>
      <c r="BQ64" s="11">
        <f t="shared" si="56"/>
        <v>0</v>
      </c>
      <c r="BR64" s="11">
        <f t="shared" si="56"/>
        <v>0</v>
      </c>
      <c r="BS64" s="11">
        <f t="shared" ref="BS64:BZ64" si="57" xml:space="preserve"> MAX(0, (MIN($F61, BS63) - MAX($F60, BS62) + 1))</f>
        <v>0</v>
      </c>
      <c r="BT64" s="11">
        <f t="shared" si="57"/>
        <v>0</v>
      </c>
      <c r="BU64" s="11">
        <f t="shared" si="57"/>
        <v>0</v>
      </c>
      <c r="BV64" s="11">
        <f t="shared" si="57"/>
        <v>0</v>
      </c>
      <c r="BW64" s="11">
        <f t="shared" si="57"/>
        <v>0</v>
      </c>
      <c r="BX64" s="11">
        <f t="shared" si="57"/>
        <v>0</v>
      </c>
      <c r="BY64" s="11">
        <f t="shared" si="57"/>
        <v>0</v>
      </c>
      <c r="BZ64" s="11">
        <f t="shared" si="57"/>
        <v>0</v>
      </c>
    </row>
    <row r="65" spans="1:78" s="14" customFormat="1" x14ac:dyDescent="0.2">
      <c r="A65" s="47"/>
      <c r="B65" s="47"/>
      <c r="C65" s="28"/>
      <c r="D65" s="9"/>
      <c r="E65" s="11"/>
      <c r="F65" s="11"/>
      <c r="G65" s="11"/>
      <c r="H65" s="11"/>
      <c r="I65" s="7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</row>
    <row r="66" spans="1:78" s="14" customFormat="1" x14ac:dyDescent="0.2">
      <c r="A66" s="47"/>
      <c r="B66" s="47"/>
      <c r="C66" s="28"/>
      <c r="D66" s="9"/>
      <c r="E66" s="181" t="str">
        <f xml:space="preserve"> InpC!E$20</f>
        <v>Days in a month</v>
      </c>
      <c r="F66" s="181">
        <f xml:space="preserve"> InpC!F$20</f>
        <v>30</v>
      </c>
      <c r="G66" s="181" t="str">
        <f xml:space="preserve"> InpC!G$20</f>
        <v>days</v>
      </c>
      <c r="H66" s="11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</row>
    <row r="67" spans="1:78" s="14" customFormat="1" x14ac:dyDescent="0.2">
      <c r="A67" s="47"/>
      <c r="B67" s="47"/>
      <c r="C67" s="28"/>
      <c r="D67" s="9"/>
      <c r="E67" s="11" t="str">
        <f t="shared" ref="E67:AJ67" si="58" xml:space="preserve"> E$64</f>
        <v>Days in construction period</v>
      </c>
      <c r="F67" s="11">
        <f t="shared" si="58"/>
        <v>0</v>
      </c>
      <c r="G67" s="11" t="str">
        <f t="shared" si="58"/>
        <v>days</v>
      </c>
      <c r="H67" s="11">
        <f t="shared" si="58"/>
        <v>1095</v>
      </c>
      <c r="I67" s="11">
        <f t="shared" si="58"/>
        <v>0</v>
      </c>
      <c r="J67" s="11">
        <f t="shared" si="58"/>
        <v>0</v>
      </c>
      <c r="K67" s="11">
        <f t="shared" si="58"/>
        <v>184</v>
      </c>
      <c r="L67" s="11">
        <f t="shared" si="58"/>
        <v>181</v>
      </c>
      <c r="M67" s="11">
        <f t="shared" si="58"/>
        <v>184</v>
      </c>
      <c r="N67" s="11">
        <f t="shared" si="58"/>
        <v>181</v>
      </c>
      <c r="O67" s="11">
        <f t="shared" si="58"/>
        <v>184</v>
      </c>
      <c r="P67" s="11">
        <f t="shared" si="58"/>
        <v>181</v>
      </c>
      <c r="Q67" s="11">
        <f t="shared" si="58"/>
        <v>0</v>
      </c>
      <c r="R67" s="11">
        <f t="shared" si="58"/>
        <v>0</v>
      </c>
      <c r="S67" s="11">
        <f t="shared" si="58"/>
        <v>0</v>
      </c>
      <c r="T67" s="11">
        <f t="shared" si="58"/>
        <v>0</v>
      </c>
      <c r="U67" s="11">
        <f t="shared" si="58"/>
        <v>0</v>
      </c>
      <c r="V67" s="11">
        <f t="shared" si="58"/>
        <v>0</v>
      </c>
      <c r="W67" s="11">
        <f t="shared" si="58"/>
        <v>0</v>
      </c>
      <c r="X67" s="11">
        <f t="shared" si="58"/>
        <v>0</v>
      </c>
      <c r="Y67" s="11">
        <f t="shared" si="58"/>
        <v>0</v>
      </c>
      <c r="Z67" s="11">
        <f t="shared" si="58"/>
        <v>0</v>
      </c>
      <c r="AA67" s="11">
        <f t="shared" si="58"/>
        <v>0</v>
      </c>
      <c r="AB67" s="11">
        <f t="shared" si="58"/>
        <v>0</v>
      </c>
      <c r="AC67" s="11">
        <f t="shared" si="58"/>
        <v>0</v>
      </c>
      <c r="AD67" s="11">
        <f t="shared" si="58"/>
        <v>0</v>
      </c>
      <c r="AE67" s="11">
        <f t="shared" si="58"/>
        <v>0</v>
      </c>
      <c r="AF67" s="11">
        <f t="shared" si="58"/>
        <v>0</v>
      </c>
      <c r="AG67" s="11">
        <f t="shared" si="58"/>
        <v>0</v>
      </c>
      <c r="AH67" s="11">
        <f t="shared" si="58"/>
        <v>0</v>
      </c>
      <c r="AI67" s="11">
        <f t="shared" si="58"/>
        <v>0</v>
      </c>
      <c r="AJ67" s="11">
        <f t="shared" si="58"/>
        <v>0</v>
      </c>
      <c r="AK67" s="11">
        <f t="shared" ref="AK67:BZ67" si="59" xml:space="preserve"> AK$64</f>
        <v>0</v>
      </c>
      <c r="AL67" s="11">
        <f t="shared" si="59"/>
        <v>0</v>
      </c>
      <c r="AM67" s="11">
        <f t="shared" si="59"/>
        <v>0</v>
      </c>
      <c r="AN67" s="11">
        <f t="shared" si="59"/>
        <v>0</v>
      </c>
      <c r="AO67" s="11">
        <f t="shared" si="59"/>
        <v>0</v>
      </c>
      <c r="AP67" s="11">
        <f t="shared" si="59"/>
        <v>0</v>
      </c>
      <c r="AQ67" s="11">
        <f t="shared" si="59"/>
        <v>0</v>
      </c>
      <c r="AR67" s="11">
        <f t="shared" si="59"/>
        <v>0</v>
      </c>
      <c r="AS67" s="11">
        <f t="shared" si="59"/>
        <v>0</v>
      </c>
      <c r="AT67" s="11">
        <f t="shared" si="59"/>
        <v>0</v>
      </c>
      <c r="AU67" s="11">
        <f t="shared" si="59"/>
        <v>0</v>
      </c>
      <c r="AV67" s="11">
        <f t="shared" si="59"/>
        <v>0</v>
      </c>
      <c r="AW67" s="11">
        <f t="shared" si="59"/>
        <v>0</v>
      </c>
      <c r="AX67" s="11">
        <f t="shared" si="59"/>
        <v>0</v>
      </c>
      <c r="AY67" s="11">
        <f t="shared" si="59"/>
        <v>0</v>
      </c>
      <c r="AZ67" s="11">
        <f t="shared" si="59"/>
        <v>0</v>
      </c>
      <c r="BA67" s="11">
        <f t="shared" si="59"/>
        <v>0</v>
      </c>
      <c r="BB67" s="11">
        <f t="shared" si="59"/>
        <v>0</v>
      </c>
      <c r="BC67" s="11">
        <f t="shared" si="59"/>
        <v>0</v>
      </c>
      <c r="BD67" s="11">
        <f t="shared" si="59"/>
        <v>0</v>
      </c>
      <c r="BE67" s="11">
        <f t="shared" si="59"/>
        <v>0</v>
      </c>
      <c r="BF67" s="11">
        <f t="shared" si="59"/>
        <v>0</v>
      </c>
      <c r="BG67" s="11">
        <f t="shared" si="59"/>
        <v>0</v>
      </c>
      <c r="BH67" s="11">
        <f t="shared" si="59"/>
        <v>0</v>
      </c>
      <c r="BI67" s="11">
        <f t="shared" si="59"/>
        <v>0</v>
      </c>
      <c r="BJ67" s="11">
        <f t="shared" si="59"/>
        <v>0</v>
      </c>
      <c r="BK67" s="11">
        <f t="shared" si="59"/>
        <v>0</v>
      </c>
      <c r="BL67" s="11">
        <f t="shared" si="59"/>
        <v>0</v>
      </c>
      <c r="BM67" s="11">
        <f t="shared" si="59"/>
        <v>0</v>
      </c>
      <c r="BN67" s="11">
        <f t="shared" si="59"/>
        <v>0</v>
      </c>
      <c r="BO67" s="11">
        <f t="shared" si="59"/>
        <v>0</v>
      </c>
      <c r="BP67" s="11">
        <f t="shared" si="59"/>
        <v>0</v>
      </c>
      <c r="BQ67" s="11">
        <f t="shared" si="59"/>
        <v>0</v>
      </c>
      <c r="BR67" s="11">
        <f t="shared" si="59"/>
        <v>0</v>
      </c>
      <c r="BS67" s="11">
        <f t="shared" si="59"/>
        <v>0</v>
      </c>
      <c r="BT67" s="11">
        <f t="shared" si="59"/>
        <v>0</v>
      </c>
      <c r="BU67" s="11">
        <f t="shared" si="59"/>
        <v>0</v>
      </c>
      <c r="BV67" s="11">
        <f t="shared" si="59"/>
        <v>0</v>
      </c>
      <c r="BW67" s="11">
        <f t="shared" si="59"/>
        <v>0</v>
      </c>
      <c r="BX67" s="11">
        <f t="shared" si="59"/>
        <v>0</v>
      </c>
      <c r="BY67" s="11">
        <f t="shared" si="59"/>
        <v>0</v>
      </c>
      <c r="BZ67" s="11">
        <f t="shared" si="59"/>
        <v>0</v>
      </c>
    </row>
    <row r="68" spans="1:78" s="14" customFormat="1" x14ac:dyDescent="0.2">
      <c r="A68" s="47"/>
      <c r="B68" s="47"/>
      <c r="C68" s="28"/>
      <c r="D68" s="9"/>
      <c r="E68" s="7" t="s">
        <v>87</v>
      </c>
      <c r="F68" s="11"/>
      <c r="G68" s="11" t="s">
        <v>12</v>
      </c>
      <c r="H68" s="11">
        <f xml:space="preserve"> SUM(J68:BZ68)</f>
        <v>36</v>
      </c>
      <c r="I68" s="7"/>
      <c r="J68" s="11">
        <f t="shared" ref="J68:AO68" si="60" xml:space="preserve"> ROUND(J67 / $F66, 0)</f>
        <v>0</v>
      </c>
      <c r="K68" s="11">
        <f t="shared" si="60"/>
        <v>6</v>
      </c>
      <c r="L68" s="11">
        <f t="shared" si="60"/>
        <v>6</v>
      </c>
      <c r="M68" s="11">
        <f t="shared" si="60"/>
        <v>6</v>
      </c>
      <c r="N68" s="11">
        <f t="shared" si="60"/>
        <v>6</v>
      </c>
      <c r="O68" s="11">
        <f t="shared" si="60"/>
        <v>6</v>
      </c>
      <c r="P68" s="11">
        <f t="shared" si="60"/>
        <v>6</v>
      </c>
      <c r="Q68" s="11">
        <f t="shared" si="60"/>
        <v>0</v>
      </c>
      <c r="R68" s="11">
        <f t="shared" si="60"/>
        <v>0</v>
      </c>
      <c r="S68" s="11">
        <f t="shared" si="60"/>
        <v>0</v>
      </c>
      <c r="T68" s="11">
        <f t="shared" si="60"/>
        <v>0</v>
      </c>
      <c r="U68" s="11">
        <f t="shared" si="60"/>
        <v>0</v>
      </c>
      <c r="V68" s="11">
        <f t="shared" si="60"/>
        <v>0</v>
      </c>
      <c r="W68" s="11">
        <f t="shared" si="60"/>
        <v>0</v>
      </c>
      <c r="X68" s="11">
        <f t="shared" si="60"/>
        <v>0</v>
      </c>
      <c r="Y68" s="11">
        <f t="shared" si="60"/>
        <v>0</v>
      </c>
      <c r="Z68" s="11">
        <f t="shared" si="60"/>
        <v>0</v>
      </c>
      <c r="AA68" s="11">
        <f t="shared" si="60"/>
        <v>0</v>
      </c>
      <c r="AB68" s="11">
        <f t="shared" si="60"/>
        <v>0</v>
      </c>
      <c r="AC68" s="11">
        <f t="shared" si="60"/>
        <v>0</v>
      </c>
      <c r="AD68" s="11">
        <f t="shared" si="60"/>
        <v>0</v>
      </c>
      <c r="AE68" s="11">
        <f t="shared" si="60"/>
        <v>0</v>
      </c>
      <c r="AF68" s="11">
        <f t="shared" si="60"/>
        <v>0</v>
      </c>
      <c r="AG68" s="11">
        <f t="shared" si="60"/>
        <v>0</v>
      </c>
      <c r="AH68" s="11">
        <f t="shared" si="60"/>
        <v>0</v>
      </c>
      <c r="AI68" s="11">
        <f t="shared" si="60"/>
        <v>0</v>
      </c>
      <c r="AJ68" s="11">
        <f t="shared" si="60"/>
        <v>0</v>
      </c>
      <c r="AK68" s="11">
        <f t="shared" si="60"/>
        <v>0</v>
      </c>
      <c r="AL68" s="11">
        <f t="shared" si="60"/>
        <v>0</v>
      </c>
      <c r="AM68" s="11">
        <f t="shared" si="60"/>
        <v>0</v>
      </c>
      <c r="AN68" s="11">
        <f t="shared" si="60"/>
        <v>0</v>
      </c>
      <c r="AO68" s="11">
        <f t="shared" si="60"/>
        <v>0</v>
      </c>
      <c r="AP68" s="11">
        <f t="shared" ref="AP68:BR68" si="61" xml:space="preserve"> ROUND(AP67 / $F66, 0)</f>
        <v>0</v>
      </c>
      <c r="AQ68" s="11">
        <f t="shared" si="61"/>
        <v>0</v>
      </c>
      <c r="AR68" s="11">
        <f t="shared" si="61"/>
        <v>0</v>
      </c>
      <c r="AS68" s="11">
        <f t="shared" si="61"/>
        <v>0</v>
      </c>
      <c r="AT68" s="11">
        <f t="shared" si="61"/>
        <v>0</v>
      </c>
      <c r="AU68" s="11">
        <f t="shared" si="61"/>
        <v>0</v>
      </c>
      <c r="AV68" s="11">
        <f t="shared" si="61"/>
        <v>0</v>
      </c>
      <c r="AW68" s="11">
        <f t="shared" si="61"/>
        <v>0</v>
      </c>
      <c r="AX68" s="11">
        <f t="shared" si="61"/>
        <v>0</v>
      </c>
      <c r="AY68" s="11">
        <f t="shared" si="61"/>
        <v>0</v>
      </c>
      <c r="AZ68" s="11">
        <f t="shared" si="61"/>
        <v>0</v>
      </c>
      <c r="BA68" s="11">
        <f t="shared" si="61"/>
        <v>0</v>
      </c>
      <c r="BB68" s="11">
        <f t="shared" si="61"/>
        <v>0</v>
      </c>
      <c r="BC68" s="11">
        <f t="shared" si="61"/>
        <v>0</v>
      </c>
      <c r="BD68" s="11">
        <f t="shared" si="61"/>
        <v>0</v>
      </c>
      <c r="BE68" s="11">
        <f t="shared" si="61"/>
        <v>0</v>
      </c>
      <c r="BF68" s="11">
        <f t="shared" si="61"/>
        <v>0</v>
      </c>
      <c r="BG68" s="11">
        <f t="shared" si="61"/>
        <v>0</v>
      </c>
      <c r="BH68" s="11">
        <f t="shared" si="61"/>
        <v>0</v>
      </c>
      <c r="BI68" s="11">
        <f t="shared" si="61"/>
        <v>0</v>
      </c>
      <c r="BJ68" s="11">
        <f t="shared" si="61"/>
        <v>0</v>
      </c>
      <c r="BK68" s="11">
        <f t="shared" si="61"/>
        <v>0</v>
      </c>
      <c r="BL68" s="11">
        <f t="shared" si="61"/>
        <v>0</v>
      </c>
      <c r="BM68" s="11">
        <f t="shared" si="61"/>
        <v>0</v>
      </c>
      <c r="BN68" s="11">
        <f t="shared" si="61"/>
        <v>0</v>
      </c>
      <c r="BO68" s="11">
        <f t="shared" si="61"/>
        <v>0</v>
      </c>
      <c r="BP68" s="11">
        <f t="shared" si="61"/>
        <v>0</v>
      </c>
      <c r="BQ68" s="11">
        <f t="shared" si="61"/>
        <v>0</v>
      </c>
      <c r="BR68" s="11">
        <f t="shared" si="61"/>
        <v>0</v>
      </c>
      <c r="BS68" s="11">
        <f t="shared" ref="BS68:BZ68" si="62" xml:space="preserve"> ROUND(BS67 / $F66, 0)</f>
        <v>0</v>
      </c>
      <c r="BT68" s="11">
        <f t="shared" si="62"/>
        <v>0</v>
      </c>
      <c r="BU68" s="11">
        <f t="shared" si="62"/>
        <v>0</v>
      </c>
      <c r="BV68" s="11">
        <f t="shared" si="62"/>
        <v>0</v>
      </c>
      <c r="BW68" s="11">
        <f t="shared" si="62"/>
        <v>0</v>
      </c>
      <c r="BX68" s="11">
        <f t="shared" si="62"/>
        <v>0</v>
      </c>
      <c r="BY68" s="11">
        <f t="shared" si="62"/>
        <v>0</v>
      </c>
      <c r="BZ68" s="11">
        <f t="shared" si="62"/>
        <v>0</v>
      </c>
    </row>
    <row r="69" spans="1:78" s="14" customFormat="1" x14ac:dyDescent="0.2">
      <c r="A69" s="47"/>
      <c r="B69" s="47"/>
      <c r="C69" s="28"/>
      <c r="D69" s="9"/>
      <c r="E69" s="11"/>
      <c r="F69" s="11"/>
      <c r="G69" s="11"/>
      <c r="H69" s="11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</row>
    <row r="70" spans="1:78" s="14" customFormat="1" x14ac:dyDescent="0.2">
      <c r="A70" s="47"/>
      <c r="B70" s="47"/>
      <c r="C70" s="28"/>
      <c r="D70" s="9"/>
      <c r="E70" s="181" t="str">
        <f xml:space="preserve"> InpC!E$18</f>
        <v>Months per model period</v>
      </c>
      <c r="F70" s="181">
        <f xml:space="preserve"> InpC!F$18</f>
        <v>6</v>
      </c>
      <c r="G70" s="181" t="str">
        <f xml:space="preserve"> InpC!G$18</f>
        <v>months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</row>
    <row r="71" spans="1:78" s="14" customFormat="1" x14ac:dyDescent="0.2">
      <c r="A71" s="47"/>
      <c r="B71" s="47"/>
      <c r="C71" s="28"/>
      <c r="D71" s="9"/>
      <c r="E71" s="11" t="str">
        <f t="shared" ref="E71:AJ71" si="63" xml:space="preserve"> E$68</f>
        <v>Months in construction period</v>
      </c>
      <c r="F71" s="11">
        <f t="shared" si="63"/>
        <v>0</v>
      </c>
      <c r="G71" s="11" t="str">
        <f t="shared" si="63"/>
        <v>months</v>
      </c>
      <c r="H71" s="11">
        <f t="shared" si="63"/>
        <v>36</v>
      </c>
      <c r="I71" s="11">
        <f t="shared" si="63"/>
        <v>0</v>
      </c>
      <c r="J71" s="11">
        <f t="shared" si="63"/>
        <v>0</v>
      </c>
      <c r="K71" s="11">
        <f t="shared" si="63"/>
        <v>6</v>
      </c>
      <c r="L71" s="11">
        <f t="shared" si="63"/>
        <v>6</v>
      </c>
      <c r="M71" s="11">
        <f t="shared" si="63"/>
        <v>6</v>
      </c>
      <c r="N71" s="11">
        <f t="shared" si="63"/>
        <v>6</v>
      </c>
      <c r="O71" s="11">
        <f t="shared" si="63"/>
        <v>6</v>
      </c>
      <c r="P71" s="11">
        <f t="shared" si="63"/>
        <v>6</v>
      </c>
      <c r="Q71" s="11">
        <f t="shared" si="63"/>
        <v>0</v>
      </c>
      <c r="R71" s="11">
        <f t="shared" si="63"/>
        <v>0</v>
      </c>
      <c r="S71" s="11">
        <f t="shared" si="63"/>
        <v>0</v>
      </c>
      <c r="T71" s="11">
        <f t="shared" si="63"/>
        <v>0</v>
      </c>
      <c r="U71" s="11">
        <f t="shared" si="63"/>
        <v>0</v>
      </c>
      <c r="V71" s="11">
        <f t="shared" si="63"/>
        <v>0</v>
      </c>
      <c r="W71" s="11">
        <f t="shared" si="63"/>
        <v>0</v>
      </c>
      <c r="X71" s="11">
        <f t="shared" si="63"/>
        <v>0</v>
      </c>
      <c r="Y71" s="11">
        <f t="shared" si="63"/>
        <v>0</v>
      </c>
      <c r="Z71" s="11">
        <f t="shared" si="63"/>
        <v>0</v>
      </c>
      <c r="AA71" s="11">
        <f t="shared" si="63"/>
        <v>0</v>
      </c>
      <c r="AB71" s="11">
        <f t="shared" si="63"/>
        <v>0</v>
      </c>
      <c r="AC71" s="11">
        <f t="shared" si="63"/>
        <v>0</v>
      </c>
      <c r="AD71" s="11">
        <f t="shared" si="63"/>
        <v>0</v>
      </c>
      <c r="AE71" s="11">
        <f t="shared" si="63"/>
        <v>0</v>
      </c>
      <c r="AF71" s="11">
        <f t="shared" si="63"/>
        <v>0</v>
      </c>
      <c r="AG71" s="11">
        <f t="shared" si="63"/>
        <v>0</v>
      </c>
      <c r="AH71" s="11">
        <f t="shared" si="63"/>
        <v>0</v>
      </c>
      <c r="AI71" s="11">
        <f t="shared" si="63"/>
        <v>0</v>
      </c>
      <c r="AJ71" s="11">
        <f t="shared" si="63"/>
        <v>0</v>
      </c>
      <c r="AK71" s="11">
        <f t="shared" ref="AK71:BZ71" si="64" xml:space="preserve"> AK$68</f>
        <v>0</v>
      </c>
      <c r="AL71" s="11">
        <f t="shared" si="64"/>
        <v>0</v>
      </c>
      <c r="AM71" s="11">
        <f t="shared" si="64"/>
        <v>0</v>
      </c>
      <c r="AN71" s="11">
        <f t="shared" si="64"/>
        <v>0</v>
      </c>
      <c r="AO71" s="11">
        <f t="shared" si="64"/>
        <v>0</v>
      </c>
      <c r="AP71" s="11">
        <f t="shared" si="64"/>
        <v>0</v>
      </c>
      <c r="AQ71" s="11">
        <f t="shared" si="64"/>
        <v>0</v>
      </c>
      <c r="AR71" s="11">
        <f t="shared" si="64"/>
        <v>0</v>
      </c>
      <c r="AS71" s="11">
        <f t="shared" si="64"/>
        <v>0</v>
      </c>
      <c r="AT71" s="11">
        <f t="shared" si="64"/>
        <v>0</v>
      </c>
      <c r="AU71" s="11">
        <f t="shared" si="64"/>
        <v>0</v>
      </c>
      <c r="AV71" s="11">
        <f t="shared" si="64"/>
        <v>0</v>
      </c>
      <c r="AW71" s="11">
        <f t="shared" si="64"/>
        <v>0</v>
      </c>
      <c r="AX71" s="11">
        <f t="shared" si="64"/>
        <v>0</v>
      </c>
      <c r="AY71" s="11">
        <f t="shared" si="64"/>
        <v>0</v>
      </c>
      <c r="AZ71" s="11">
        <f t="shared" si="64"/>
        <v>0</v>
      </c>
      <c r="BA71" s="11">
        <f t="shared" si="64"/>
        <v>0</v>
      </c>
      <c r="BB71" s="11">
        <f t="shared" si="64"/>
        <v>0</v>
      </c>
      <c r="BC71" s="11">
        <f t="shared" si="64"/>
        <v>0</v>
      </c>
      <c r="BD71" s="11">
        <f t="shared" si="64"/>
        <v>0</v>
      </c>
      <c r="BE71" s="11">
        <f t="shared" si="64"/>
        <v>0</v>
      </c>
      <c r="BF71" s="11">
        <f t="shared" si="64"/>
        <v>0</v>
      </c>
      <c r="BG71" s="11">
        <f t="shared" si="64"/>
        <v>0</v>
      </c>
      <c r="BH71" s="11">
        <f t="shared" si="64"/>
        <v>0</v>
      </c>
      <c r="BI71" s="11">
        <f t="shared" si="64"/>
        <v>0</v>
      </c>
      <c r="BJ71" s="11">
        <f t="shared" si="64"/>
        <v>0</v>
      </c>
      <c r="BK71" s="11">
        <f t="shared" si="64"/>
        <v>0</v>
      </c>
      <c r="BL71" s="11">
        <f t="shared" si="64"/>
        <v>0</v>
      </c>
      <c r="BM71" s="11">
        <f t="shared" si="64"/>
        <v>0</v>
      </c>
      <c r="BN71" s="11">
        <f t="shared" si="64"/>
        <v>0</v>
      </c>
      <c r="BO71" s="11">
        <f t="shared" si="64"/>
        <v>0</v>
      </c>
      <c r="BP71" s="11">
        <f t="shared" si="64"/>
        <v>0</v>
      </c>
      <c r="BQ71" s="11">
        <f t="shared" si="64"/>
        <v>0</v>
      </c>
      <c r="BR71" s="11">
        <f t="shared" si="64"/>
        <v>0</v>
      </c>
      <c r="BS71" s="11">
        <f t="shared" si="64"/>
        <v>0</v>
      </c>
      <c r="BT71" s="11">
        <f t="shared" si="64"/>
        <v>0</v>
      </c>
      <c r="BU71" s="11">
        <f t="shared" si="64"/>
        <v>0</v>
      </c>
      <c r="BV71" s="11">
        <f t="shared" si="64"/>
        <v>0</v>
      </c>
      <c r="BW71" s="11">
        <f t="shared" si="64"/>
        <v>0</v>
      </c>
      <c r="BX71" s="11">
        <f t="shared" si="64"/>
        <v>0</v>
      </c>
      <c r="BY71" s="11">
        <f t="shared" si="64"/>
        <v>0</v>
      </c>
      <c r="BZ71" s="11">
        <f t="shared" si="64"/>
        <v>0</v>
      </c>
    </row>
    <row r="72" spans="1:78" s="131" customFormat="1" x14ac:dyDescent="0.2">
      <c r="A72" s="128"/>
      <c r="B72" s="128"/>
      <c r="C72" s="129"/>
      <c r="D72" s="130"/>
      <c r="E72" s="130" t="s">
        <v>54</v>
      </c>
      <c r="F72" s="130"/>
      <c r="G72" s="130" t="s">
        <v>49</v>
      </c>
      <c r="H72" s="130">
        <f xml:space="preserve"> SUM(J72:BZ72)</f>
        <v>6</v>
      </c>
      <c r="I72" s="177"/>
      <c r="J72" s="130">
        <f xml:space="preserve"> J71 / $F70</f>
        <v>0</v>
      </c>
      <c r="K72" s="130">
        <f t="shared" ref="K72:BV72" si="65" xml:space="preserve"> K71 / $F70</f>
        <v>1</v>
      </c>
      <c r="L72" s="130">
        <f t="shared" si="65"/>
        <v>1</v>
      </c>
      <c r="M72" s="130">
        <f t="shared" si="65"/>
        <v>1</v>
      </c>
      <c r="N72" s="130">
        <f t="shared" si="65"/>
        <v>1</v>
      </c>
      <c r="O72" s="130">
        <f t="shared" si="65"/>
        <v>1</v>
      </c>
      <c r="P72" s="130">
        <f t="shared" si="65"/>
        <v>1</v>
      </c>
      <c r="Q72" s="130">
        <f t="shared" si="65"/>
        <v>0</v>
      </c>
      <c r="R72" s="130">
        <f t="shared" si="65"/>
        <v>0</v>
      </c>
      <c r="S72" s="130">
        <f t="shared" si="65"/>
        <v>0</v>
      </c>
      <c r="T72" s="130">
        <f t="shared" si="65"/>
        <v>0</v>
      </c>
      <c r="U72" s="130">
        <f t="shared" si="65"/>
        <v>0</v>
      </c>
      <c r="V72" s="130">
        <f t="shared" si="65"/>
        <v>0</v>
      </c>
      <c r="W72" s="130">
        <f t="shared" si="65"/>
        <v>0</v>
      </c>
      <c r="X72" s="130">
        <f t="shared" si="65"/>
        <v>0</v>
      </c>
      <c r="Y72" s="130">
        <f t="shared" si="65"/>
        <v>0</v>
      </c>
      <c r="Z72" s="130">
        <f t="shared" si="65"/>
        <v>0</v>
      </c>
      <c r="AA72" s="130">
        <f t="shared" si="65"/>
        <v>0</v>
      </c>
      <c r="AB72" s="130">
        <f t="shared" si="65"/>
        <v>0</v>
      </c>
      <c r="AC72" s="130">
        <f t="shared" si="65"/>
        <v>0</v>
      </c>
      <c r="AD72" s="130">
        <f t="shared" si="65"/>
        <v>0</v>
      </c>
      <c r="AE72" s="130">
        <f t="shared" si="65"/>
        <v>0</v>
      </c>
      <c r="AF72" s="130">
        <f t="shared" si="65"/>
        <v>0</v>
      </c>
      <c r="AG72" s="130">
        <f t="shared" si="65"/>
        <v>0</v>
      </c>
      <c r="AH72" s="130">
        <f t="shared" si="65"/>
        <v>0</v>
      </c>
      <c r="AI72" s="130">
        <f t="shared" si="65"/>
        <v>0</v>
      </c>
      <c r="AJ72" s="130">
        <f t="shared" si="65"/>
        <v>0</v>
      </c>
      <c r="AK72" s="130">
        <f t="shared" si="65"/>
        <v>0</v>
      </c>
      <c r="AL72" s="130">
        <f t="shared" si="65"/>
        <v>0</v>
      </c>
      <c r="AM72" s="130">
        <f t="shared" si="65"/>
        <v>0</v>
      </c>
      <c r="AN72" s="130">
        <f t="shared" si="65"/>
        <v>0</v>
      </c>
      <c r="AO72" s="130">
        <f t="shared" si="65"/>
        <v>0</v>
      </c>
      <c r="AP72" s="130">
        <f t="shared" si="65"/>
        <v>0</v>
      </c>
      <c r="AQ72" s="130">
        <f t="shared" si="65"/>
        <v>0</v>
      </c>
      <c r="AR72" s="130">
        <f t="shared" si="65"/>
        <v>0</v>
      </c>
      <c r="AS72" s="130">
        <f t="shared" si="65"/>
        <v>0</v>
      </c>
      <c r="AT72" s="130">
        <f t="shared" si="65"/>
        <v>0</v>
      </c>
      <c r="AU72" s="130">
        <f t="shared" si="65"/>
        <v>0</v>
      </c>
      <c r="AV72" s="130">
        <f t="shared" si="65"/>
        <v>0</v>
      </c>
      <c r="AW72" s="130">
        <f t="shared" si="65"/>
        <v>0</v>
      </c>
      <c r="AX72" s="130">
        <f t="shared" si="65"/>
        <v>0</v>
      </c>
      <c r="AY72" s="130">
        <f t="shared" si="65"/>
        <v>0</v>
      </c>
      <c r="AZ72" s="130">
        <f t="shared" si="65"/>
        <v>0</v>
      </c>
      <c r="BA72" s="130">
        <f t="shared" si="65"/>
        <v>0</v>
      </c>
      <c r="BB72" s="130">
        <f t="shared" si="65"/>
        <v>0</v>
      </c>
      <c r="BC72" s="130">
        <f t="shared" si="65"/>
        <v>0</v>
      </c>
      <c r="BD72" s="130">
        <f t="shared" si="65"/>
        <v>0</v>
      </c>
      <c r="BE72" s="130">
        <f t="shared" si="65"/>
        <v>0</v>
      </c>
      <c r="BF72" s="130">
        <f t="shared" si="65"/>
        <v>0</v>
      </c>
      <c r="BG72" s="130">
        <f t="shared" si="65"/>
        <v>0</v>
      </c>
      <c r="BH72" s="130">
        <f t="shared" si="65"/>
        <v>0</v>
      </c>
      <c r="BI72" s="130">
        <f t="shared" si="65"/>
        <v>0</v>
      </c>
      <c r="BJ72" s="130">
        <f t="shared" si="65"/>
        <v>0</v>
      </c>
      <c r="BK72" s="130">
        <f t="shared" si="65"/>
        <v>0</v>
      </c>
      <c r="BL72" s="130">
        <f t="shared" si="65"/>
        <v>0</v>
      </c>
      <c r="BM72" s="130">
        <f t="shared" si="65"/>
        <v>0</v>
      </c>
      <c r="BN72" s="130">
        <f t="shared" si="65"/>
        <v>0</v>
      </c>
      <c r="BO72" s="130">
        <f t="shared" si="65"/>
        <v>0</v>
      </c>
      <c r="BP72" s="130">
        <f t="shared" si="65"/>
        <v>0</v>
      </c>
      <c r="BQ72" s="130">
        <f t="shared" si="65"/>
        <v>0</v>
      </c>
      <c r="BR72" s="130">
        <f t="shared" si="65"/>
        <v>0</v>
      </c>
      <c r="BS72" s="130">
        <f t="shared" si="65"/>
        <v>0</v>
      </c>
      <c r="BT72" s="130">
        <f t="shared" si="65"/>
        <v>0</v>
      </c>
      <c r="BU72" s="130">
        <f t="shared" si="65"/>
        <v>0</v>
      </c>
      <c r="BV72" s="130">
        <f t="shared" si="65"/>
        <v>0</v>
      </c>
      <c r="BW72" s="130">
        <f t="shared" ref="BW72:BZ72" si="66" xml:space="preserve"> BW71 / $F70</f>
        <v>0</v>
      </c>
      <c r="BX72" s="130">
        <f t="shared" si="66"/>
        <v>0</v>
      </c>
      <c r="BY72" s="130">
        <f t="shared" si="66"/>
        <v>0</v>
      </c>
      <c r="BZ72" s="130">
        <f t="shared" si="66"/>
        <v>0</v>
      </c>
    </row>
    <row r="73" spans="1:78" s="14" customFormat="1" x14ac:dyDescent="0.2">
      <c r="A73" s="47"/>
      <c r="B73" s="47"/>
      <c r="C73" s="28"/>
      <c r="D73" s="9"/>
      <c r="E73" s="11"/>
      <c r="F73" s="11"/>
      <c r="G73" s="11"/>
      <c r="H73" s="11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</row>
    <row r="74" spans="1:78" s="14" customFormat="1" x14ac:dyDescent="0.2">
      <c r="A74" s="47"/>
      <c r="B74" s="47"/>
      <c r="C74" s="28"/>
      <c r="D74" s="9"/>
      <c r="E74" s="11"/>
      <c r="F74" s="11"/>
      <c r="G74" s="11"/>
      <c r="H74" s="11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</row>
    <row r="75" spans="1:78" s="14" customFormat="1" x14ac:dyDescent="0.2">
      <c r="A75" s="12" t="s">
        <v>18</v>
      </c>
      <c r="B75" s="12"/>
      <c r="C75" s="8"/>
      <c r="D75" s="2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s="14" customFormat="1" x14ac:dyDescent="0.2">
      <c r="A76" s="12"/>
      <c r="B76" s="12"/>
      <c r="C76" s="8"/>
      <c r="D76" s="2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s="116" customFormat="1" x14ac:dyDescent="0.2">
      <c r="A77" s="86"/>
      <c r="B77" s="86"/>
      <c r="C77" s="59"/>
      <c r="D77" s="61"/>
      <c r="E77" s="61" t="str">
        <f xml:space="preserve"> E$49</f>
        <v>Construction end period date</v>
      </c>
      <c r="F77" s="61">
        <f xml:space="preserve"> F$49</f>
        <v>43646</v>
      </c>
      <c r="G77" s="61" t="str">
        <f xml:space="preserve"> G$49</f>
        <v>date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</row>
    <row r="78" spans="1:78" s="116" customFormat="1" x14ac:dyDescent="0.2">
      <c r="A78" s="86"/>
      <c r="B78" s="86"/>
      <c r="C78" s="59"/>
      <c r="D78" s="61"/>
      <c r="E78" s="61" t="s">
        <v>39</v>
      </c>
      <c r="F78" s="61">
        <f xml:space="preserve"> F77 + 1</f>
        <v>43647</v>
      </c>
      <c r="G78" s="61" t="s">
        <v>7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</row>
    <row r="79" spans="1:78" s="14" customFormat="1" x14ac:dyDescent="0.2">
      <c r="A79" s="12"/>
      <c r="B79" s="12"/>
      <c r="C79" s="8"/>
      <c r="D79" s="2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s="116" customFormat="1" x14ac:dyDescent="0.2">
      <c r="A80" s="58"/>
      <c r="B80" s="58"/>
      <c r="C80" s="72"/>
      <c r="D80" s="62"/>
      <c r="E80" s="62" t="str">
        <f xml:space="preserve"> E$78</f>
        <v>Operation start period date</v>
      </c>
      <c r="F80" s="62">
        <f xml:space="preserve"> F$78</f>
        <v>43647</v>
      </c>
      <c r="G80" s="62" t="str">
        <f xml:space="preserve"> G$78</f>
        <v>date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</row>
    <row r="81" spans="1:78" s="114" customFormat="1" x14ac:dyDescent="0.2">
      <c r="A81" s="46"/>
      <c r="B81" s="42"/>
      <c r="C81" s="43"/>
      <c r="D81" s="44"/>
      <c r="E81" s="45" t="str">
        <f t="shared" ref="E81:BP81" si="67" xml:space="preserve"> E$23</f>
        <v>Model period ending</v>
      </c>
      <c r="F81" s="45">
        <f t="shared" si="67"/>
        <v>0</v>
      </c>
      <c r="G81" s="45" t="str">
        <f t="shared" si="67"/>
        <v>date</v>
      </c>
      <c r="H81" s="45">
        <f t="shared" si="67"/>
        <v>0</v>
      </c>
      <c r="I81" s="93">
        <f t="shared" si="67"/>
        <v>0</v>
      </c>
      <c r="J81" s="45">
        <f t="shared" si="67"/>
        <v>42551</v>
      </c>
      <c r="K81" s="45">
        <f t="shared" si="67"/>
        <v>42735</v>
      </c>
      <c r="L81" s="45">
        <f t="shared" si="67"/>
        <v>42916</v>
      </c>
      <c r="M81" s="45">
        <f t="shared" si="67"/>
        <v>43100</v>
      </c>
      <c r="N81" s="45">
        <f t="shared" si="67"/>
        <v>43281</v>
      </c>
      <c r="O81" s="45">
        <f t="shared" si="67"/>
        <v>43465</v>
      </c>
      <c r="P81" s="45">
        <f t="shared" si="67"/>
        <v>43646</v>
      </c>
      <c r="Q81" s="45">
        <f t="shared" si="67"/>
        <v>43830</v>
      </c>
      <c r="R81" s="45">
        <f t="shared" si="67"/>
        <v>44012</v>
      </c>
      <c r="S81" s="45">
        <f t="shared" si="67"/>
        <v>44196</v>
      </c>
      <c r="T81" s="45">
        <f t="shared" si="67"/>
        <v>44377</v>
      </c>
      <c r="U81" s="45">
        <f t="shared" si="67"/>
        <v>44561</v>
      </c>
      <c r="V81" s="45">
        <f t="shared" si="67"/>
        <v>44742</v>
      </c>
      <c r="W81" s="45">
        <f t="shared" si="67"/>
        <v>44926</v>
      </c>
      <c r="X81" s="45">
        <f t="shared" si="67"/>
        <v>45107</v>
      </c>
      <c r="Y81" s="45">
        <f t="shared" si="67"/>
        <v>45291</v>
      </c>
      <c r="Z81" s="45">
        <f t="shared" si="67"/>
        <v>45473</v>
      </c>
      <c r="AA81" s="45">
        <f t="shared" si="67"/>
        <v>45657</v>
      </c>
      <c r="AB81" s="45">
        <f t="shared" si="67"/>
        <v>45838</v>
      </c>
      <c r="AC81" s="45">
        <f t="shared" si="67"/>
        <v>46022</v>
      </c>
      <c r="AD81" s="45">
        <f t="shared" si="67"/>
        <v>46203</v>
      </c>
      <c r="AE81" s="45">
        <f t="shared" si="67"/>
        <v>46387</v>
      </c>
      <c r="AF81" s="45">
        <f t="shared" si="67"/>
        <v>46568</v>
      </c>
      <c r="AG81" s="45">
        <f t="shared" si="67"/>
        <v>46752</v>
      </c>
      <c r="AH81" s="45">
        <f t="shared" si="67"/>
        <v>46934</v>
      </c>
      <c r="AI81" s="45">
        <f t="shared" si="67"/>
        <v>47118</v>
      </c>
      <c r="AJ81" s="45">
        <f t="shared" si="67"/>
        <v>47299</v>
      </c>
      <c r="AK81" s="45">
        <f t="shared" si="67"/>
        <v>47483</v>
      </c>
      <c r="AL81" s="45">
        <f t="shared" si="67"/>
        <v>47664</v>
      </c>
      <c r="AM81" s="45">
        <f t="shared" si="67"/>
        <v>47848</v>
      </c>
      <c r="AN81" s="45">
        <f t="shared" si="67"/>
        <v>48029</v>
      </c>
      <c r="AO81" s="45">
        <f t="shared" si="67"/>
        <v>48213</v>
      </c>
      <c r="AP81" s="45">
        <f t="shared" si="67"/>
        <v>48395</v>
      </c>
      <c r="AQ81" s="45">
        <f t="shared" si="67"/>
        <v>48579</v>
      </c>
      <c r="AR81" s="45">
        <f t="shared" si="67"/>
        <v>48760</v>
      </c>
      <c r="AS81" s="45">
        <f t="shared" si="67"/>
        <v>48944</v>
      </c>
      <c r="AT81" s="45">
        <f t="shared" si="67"/>
        <v>49125</v>
      </c>
      <c r="AU81" s="45">
        <f t="shared" si="67"/>
        <v>49309</v>
      </c>
      <c r="AV81" s="45">
        <f t="shared" si="67"/>
        <v>49490</v>
      </c>
      <c r="AW81" s="45">
        <f t="shared" si="67"/>
        <v>49674</v>
      </c>
      <c r="AX81" s="45">
        <f t="shared" si="67"/>
        <v>49856</v>
      </c>
      <c r="AY81" s="45">
        <f t="shared" si="67"/>
        <v>50040</v>
      </c>
      <c r="AZ81" s="45">
        <f t="shared" si="67"/>
        <v>50221</v>
      </c>
      <c r="BA81" s="45">
        <f t="shared" si="67"/>
        <v>50405</v>
      </c>
      <c r="BB81" s="45">
        <f t="shared" si="67"/>
        <v>50586</v>
      </c>
      <c r="BC81" s="45">
        <f t="shared" si="67"/>
        <v>50770</v>
      </c>
      <c r="BD81" s="45">
        <f t="shared" si="67"/>
        <v>50951</v>
      </c>
      <c r="BE81" s="45">
        <f t="shared" si="67"/>
        <v>51135</v>
      </c>
      <c r="BF81" s="45">
        <f t="shared" si="67"/>
        <v>51317</v>
      </c>
      <c r="BG81" s="45">
        <f t="shared" si="67"/>
        <v>51501</v>
      </c>
      <c r="BH81" s="45">
        <f t="shared" si="67"/>
        <v>51682</v>
      </c>
      <c r="BI81" s="45">
        <f t="shared" si="67"/>
        <v>51866</v>
      </c>
      <c r="BJ81" s="45">
        <f t="shared" si="67"/>
        <v>52047</v>
      </c>
      <c r="BK81" s="45">
        <f t="shared" si="67"/>
        <v>52231</v>
      </c>
      <c r="BL81" s="45">
        <f t="shared" si="67"/>
        <v>52412</v>
      </c>
      <c r="BM81" s="45">
        <f t="shared" si="67"/>
        <v>52596</v>
      </c>
      <c r="BN81" s="45">
        <f t="shared" si="67"/>
        <v>52778</v>
      </c>
      <c r="BO81" s="45">
        <f t="shared" si="67"/>
        <v>52962</v>
      </c>
      <c r="BP81" s="45">
        <f t="shared" si="67"/>
        <v>53143</v>
      </c>
      <c r="BQ81" s="45">
        <f xml:space="preserve"> BQ$23</f>
        <v>53327</v>
      </c>
      <c r="BR81" s="45">
        <f xml:space="preserve"> BR$23</f>
        <v>53508</v>
      </c>
      <c r="BS81" s="45">
        <f t="shared" ref="BS81:BZ81" si="68" xml:space="preserve"> BS$23</f>
        <v>53692</v>
      </c>
      <c r="BT81" s="45">
        <f t="shared" si="68"/>
        <v>53873</v>
      </c>
      <c r="BU81" s="45">
        <f t="shared" si="68"/>
        <v>54057</v>
      </c>
      <c r="BV81" s="45">
        <f t="shared" si="68"/>
        <v>54239</v>
      </c>
      <c r="BW81" s="45">
        <f t="shared" si="68"/>
        <v>54423</v>
      </c>
      <c r="BX81" s="45">
        <f t="shared" si="68"/>
        <v>54604</v>
      </c>
      <c r="BY81" s="45">
        <f t="shared" si="68"/>
        <v>54788</v>
      </c>
      <c r="BZ81" s="45">
        <f t="shared" si="68"/>
        <v>54969</v>
      </c>
    </row>
    <row r="82" spans="1:78" x14ac:dyDescent="0.2">
      <c r="A82" s="105"/>
      <c r="B82" s="105"/>
      <c r="C82" s="8"/>
      <c r="D82" s="83"/>
      <c r="E82" s="73" t="s">
        <v>40</v>
      </c>
      <c r="F82" s="73"/>
      <c r="G82" s="73" t="s">
        <v>6</v>
      </c>
      <c r="H82" s="73">
        <f>SUM(J82:BZ82)</f>
        <v>1</v>
      </c>
      <c r="I82" s="73"/>
      <c r="J82" s="57">
        <f xml:space="preserve"> IF(AND($F80 &lt;= J81, $F80 &gt; I81), 1, 0)</f>
        <v>0</v>
      </c>
      <c r="K82" s="57">
        <f t="shared" ref="K82:BI82" si="69" xml:space="preserve"> IF(AND($F80 &lt;= K81, $F80 &gt; J81), 1, 0)</f>
        <v>0</v>
      </c>
      <c r="L82" s="57">
        <f t="shared" si="69"/>
        <v>0</v>
      </c>
      <c r="M82" s="57">
        <f t="shared" si="69"/>
        <v>0</v>
      </c>
      <c r="N82" s="57">
        <f t="shared" si="69"/>
        <v>0</v>
      </c>
      <c r="O82" s="57">
        <f t="shared" si="69"/>
        <v>0</v>
      </c>
      <c r="P82" s="57">
        <f t="shared" si="69"/>
        <v>0</v>
      </c>
      <c r="Q82" s="57">
        <f t="shared" si="69"/>
        <v>1</v>
      </c>
      <c r="R82" s="57">
        <f t="shared" si="69"/>
        <v>0</v>
      </c>
      <c r="S82" s="57">
        <f t="shared" si="69"/>
        <v>0</v>
      </c>
      <c r="T82" s="57">
        <f t="shared" si="69"/>
        <v>0</v>
      </c>
      <c r="U82" s="57">
        <f t="shared" si="69"/>
        <v>0</v>
      </c>
      <c r="V82" s="57">
        <f t="shared" si="69"/>
        <v>0</v>
      </c>
      <c r="W82" s="57">
        <f t="shared" si="69"/>
        <v>0</v>
      </c>
      <c r="X82" s="57">
        <f t="shared" si="69"/>
        <v>0</v>
      </c>
      <c r="Y82" s="57">
        <f t="shared" si="69"/>
        <v>0</v>
      </c>
      <c r="Z82" s="57">
        <f t="shared" si="69"/>
        <v>0</v>
      </c>
      <c r="AA82" s="57">
        <f t="shared" si="69"/>
        <v>0</v>
      </c>
      <c r="AB82" s="57">
        <f t="shared" si="69"/>
        <v>0</v>
      </c>
      <c r="AC82" s="57">
        <f t="shared" si="69"/>
        <v>0</v>
      </c>
      <c r="AD82" s="57">
        <f t="shared" si="69"/>
        <v>0</v>
      </c>
      <c r="AE82" s="57">
        <f t="shared" si="69"/>
        <v>0</v>
      </c>
      <c r="AF82" s="57">
        <f t="shared" si="69"/>
        <v>0</v>
      </c>
      <c r="AG82" s="57">
        <f t="shared" si="69"/>
        <v>0</v>
      </c>
      <c r="AH82" s="57">
        <f t="shared" si="69"/>
        <v>0</v>
      </c>
      <c r="AI82" s="57">
        <f t="shared" si="69"/>
        <v>0</v>
      </c>
      <c r="AJ82" s="57">
        <f t="shared" si="69"/>
        <v>0</v>
      </c>
      <c r="AK82" s="57">
        <f t="shared" si="69"/>
        <v>0</v>
      </c>
      <c r="AL82" s="57">
        <f t="shared" si="69"/>
        <v>0</v>
      </c>
      <c r="AM82" s="57">
        <f t="shared" si="69"/>
        <v>0</v>
      </c>
      <c r="AN82" s="57">
        <f t="shared" si="69"/>
        <v>0</v>
      </c>
      <c r="AO82" s="57">
        <f t="shared" si="69"/>
        <v>0</v>
      </c>
      <c r="AP82" s="57">
        <f t="shared" si="69"/>
        <v>0</v>
      </c>
      <c r="AQ82" s="57">
        <f t="shared" si="69"/>
        <v>0</v>
      </c>
      <c r="AR82" s="57">
        <f t="shared" si="69"/>
        <v>0</v>
      </c>
      <c r="AS82" s="57">
        <f t="shared" si="69"/>
        <v>0</v>
      </c>
      <c r="AT82" s="57">
        <f t="shared" si="69"/>
        <v>0</v>
      </c>
      <c r="AU82" s="57">
        <f t="shared" si="69"/>
        <v>0</v>
      </c>
      <c r="AV82" s="57">
        <f t="shared" si="69"/>
        <v>0</v>
      </c>
      <c r="AW82" s="57">
        <f t="shared" si="69"/>
        <v>0</v>
      </c>
      <c r="AX82" s="57">
        <f t="shared" si="69"/>
        <v>0</v>
      </c>
      <c r="AY82" s="57">
        <f t="shared" si="69"/>
        <v>0</v>
      </c>
      <c r="AZ82" s="57">
        <f t="shared" si="69"/>
        <v>0</v>
      </c>
      <c r="BA82" s="57">
        <f t="shared" si="69"/>
        <v>0</v>
      </c>
      <c r="BB82" s="57">
        <f t="shared" si="69"/>
        <v>0</v>
      </c>
      <c r="BC82" s="57">
        <f t="shared" si="69"/>
        <v>0</v>
      </c>
      <c r="BD82" s="57">
        <f t="shared" si="69"/>
        <v>0</v>
      </c>
      <c r="BE82" s="57">
        <f t="shared" si="69"/>
        <v>0</v>
      </c>
      <c r="BF82" s="57">
        <f t="shared" si="69"/>
        <v>0</v>
      </c>
      <c r="BG82" s="57">
        <f t="shared" si="69"/>
        <v>0</v>
      </c>
      <c r="BH82" s="57">
        <f t="shared" si="69"/>
        <v>0</v>
      </c>
      <c r="BI82" s="57">
        <f t="shared" si="69"/>
        <v>0</v>
      </c>
      <c r="BJ82" s="57">
        <f t="shared" ref="BJ82:BR82" si="70" xml:space="preserve"> IF(AND($F80 &lt;= BJ81, $F80 &gt; BI81), 1, 0)</f>
        <v>0</v>
      </c>
      <c r="BK82" s="57">
        <f t="shared" si="70"/>
        <v>0</v>
      </c>
      <c r="BL82" s="57">
        <f t="shared" si="70"/>
        <v>0</v>
      </c>
      <c r="BM82" s="57">
        <f t="shared" si="70"/>
        <v>0</v>
      </c>
      <c r="BN82" s="57">
        <f t="shared" si="70"/>
        <v>0</v>
      </c>
      <c r="BO82" s="57">
        <f t="shared" si="70"/>
        <v>0</v>
      </c>
      <c r="BP82" s="57">
        <f t="shared" si="70"/>
        <v>0</v>
      </c>
      <c r="BQ82" s="57">
        <f t="shared" si="70"/>
        <v>0</v>
      </c>
      <c r="BR82" s="57">
        <f t="shared" si="70"/>
        <v>0</v>
      </c>
      <c r="BS82" s="57">
        <f t="shared" ref="BS82:BZ82" si="71" xml:space="preserve"> IF(AND($F80 &lt;= BS81, $F80 &gt; BR81), 1, 0)</f>
        <v>0</v>
      </c>
      <c r="BT82" s="57">
        <f t="shared" si="71"/>
        <v>0</v>
      </c>
      <c r="BU82" s="57">
        <f t="shared" si="71"/>
        <v>0</v>
      </c>
      <c r="BV82" s="57">
        <f t="shared" si="71"/>
        <v>0</v>
      </c>
      <c r="BW82" s="57">
        <f t="shared" si="71"/>
        <v>0</v>
      </c>
      <c r="BX82" s="57">
        <f t="shared" si="71"/>
        <v>0</v>
      </c>
      <c r="BY82" s="57">
        <f t="shared" si="71"/>
        <v>0</v>
      </c>
      <c r="BZ82" s="57">
        <f t="shared" si="71"/>
        <v>0</v>
      </c>
    </row>
    <row r="83" spans="1:78" s="14" customFormat="1" x14ac:dyDescent="0.2">
      <c r="A83" s="12"/>
      <c r="B83" s="12"/>
      <c r="C83" s="8"/>
      <c r="D83" s="2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s="116" customFormat="1" x14ac:dyDescent="0.2">
      <c r="A84" s="58"/>
      <c r="B84" s="58"/>
      <c r="C84" s="72"/>
      <c r="D84" s="62"/>
      <c r="E84" s="62" t="str">
        <f xml:space="preserve"> E$78</f>
        <v>Operation start period date</v>
      </c>
      <c r="F84" s="62">
        <f xml:space="preserve"> F$78</f>
        <v>43647</v>
      </c>
      <c r="G84" s="62" t="str">
        <f xml:space="preserve"> G$78</f>
        <v>date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</row>
    <row r="85" spans="1:78" s="117" customFormat="1" x14ac:dyDescent="0.2">
      <c r="A85" s="63"/>
      <c r="B85" s="63"/>
      <c r="C85" s="95"/>
      <c r="D85" s="66"/>
      <c r="E85" s="90" t="str">
        <f xml:space="preserve"> InpC!E$14</f>
        <v>Operation duration</v>
      </c>
      <c r="F85" s="90">
        <f xml:space="preserve"> InpC!F$14</f>
        <v>30</v>
      </c>
      <c r="G85" s="90" t="str">
        <f xml:space="preserve"> InpC!G$14</f>
        <v>years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</row>
    <row r="86" spans="1:78" s="116" customFormat="1" x14ac:dyDescent="0.2">
      <c r="A86" s="58"/>
      <c r="B86" s="58"/>
      <c r="C86" s="72"/>
      <c r="D86" s="62"/>
      <c r="E86" s="62" t="s">
        <v>41</v>
      </c>
      <c r="F86" s="62">
        <f xml:space="preserve"> DATE(YEAR(F84) + F85, MONTH(F84), DAY(F84) - 1)</f>
        <v>54604</v>
      </c>
      <c r="G86" s="62" t="s">
        <v>7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</row>
    <row r="87" spans="1:78" s="14" customFormat="1" x14ac:dyDescent="0.2">
      <c r="A87" s="12"/>
      <c r="B87" s="12"/>
      <c r="C87" s="8"/>
      <c r="D87" s="2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s="116" customFormat="1" x14ac:dyDescent="0.2">
      <c r="A88" s="58"/>
      <c r="B88" s="86"/>
      <c r="C88" s="59"/>
      <c r="D88" s="60"/>
      <c r="E88" s="61" t="str">
        <f xml:space="preserve"> E$86</f>
        <v>Operation end period date</v>
      </c>
      <c r="F88" s="61">
        <f xml:space="preserve"> F$86</f>
        <v>54604</v>
      </c>
      <c r="G88" s="61" t="str">
        <f xml:space="preserve"> G$86</f>
        <v>date</v>
      </c>
      <c r="H88" s="61"/>
      <c r="I88" s="62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</row>
    <row r="89" spans="1:78" s="114" customFormat="1" x14ac:dyDescent="0.2">
      <c r="A89" s="46"/>
      <c r="B89" s="42"/>
      <c r="C89" s="43"/>
      <c r="D89" s="44"/>
      <c r="E89" s="45" t="str">
        <f t="shared" ref="E89:BP89" si="72" xml:space="preserve"> E$23</f>
        <v>Model period ending</v>
      </c>
      <c r="F89" s="45">
        <f t="shared" si="72"/>
        <v>0</v>
      </c>
      <c r="G89" s="45" t="str">
        <f t="shared" si="72"/>
        <v>date</v>
      </c>
      <c r="H89" s="45">
        <f t="shared" si="72"/>
        <v>0</v>
      </c>
      <c r="I89" s="93">
        <f t="shared" si="72"/>
        <v>0</v>
      </c>
      <c r="J89" s="45">
        <f t="shared" si="72"/>
        <v>42551</v>
      </c>
      <c r="K89" s="45">
        <f t="shared" si="72"/>
        <v>42735</v>
      </c>
      <c r="L89" s="45">
        <f t="shared" si="72"/>
        <v>42916</v>
      </c>
      <c r="M89" s="45">
        <f t="shared" si="72"/>
        <v>43100</v>
      </c>
      <c r="N89" s="45">
        <f t="shared" si="72"/>
        <v>43281</v>
      </c>
      <c r="O89" s="45">
        <f t="shared" si="72"/>
        <v>43465</v>
      </c>
      <c r="P89" s="45">
        <f t="shared" si="72"/>
        <v>43646</v>
      </c>
      <c r="Q89" s="45">
        <f t="shared" si="72"/>
        <v>43830</v>
      </c>
      <c r="R89" s="45">
        <f t="shared" si="72"/>
        <v>44012</v>
      </c>
      <c r="S89" s="45">
        <f t="shared" si="72"/>
        <v>44196</v>
      </c>
      <c r="T89" s="45">
        <f t="shared" si="72"/>
        <v>44377</v>
      </c>
      <c r="U89" s="45">
        <f t="shared" si="72"/>
        <v>44561</v>
      </c>
      <c r="V89" s="45">
        <f t="shared" si="72"/>
        <v>44742</v>
      </c>
      <c r="W89" s="45">
        <f t="shared" si="72"/>
        <v>44926</v>
      </c>
      <c r="X89" s="45">
        <f t="shared" si="72"/>
        <v>45107</v>
      </c>
      <c r="Y89" s="45">
        <f t="shared" si="72"/>
        <v>45291</v>
      </c>
      <c r="Z89" s="45">
        <f t="shared" si="72"/>
        <v>45473</v>
      </c>
      <c r="AA89" s="45">
        <f t="shared" si="72"/>
        <v>45657</v>
      </c>
      <c r="AB89" s="45">
        <f t="shared" si="72"/>
        <v>45838</v>
      </c>
      <c r="AC89" s="45">
        <f t="shared" si="72"/>
        <v>46022</v>
      </c>
      <c r="AD89" s="45">
        <f t="shared" si="72"/>
        <v>46203</v>
      </c>
      <c r="AE89" s="45">
        <f t="shared" si="72"/>
        <v>46387</v>
      </c>
      <c r="AF89" s="45">
        <f t="shared" si="72"/>
        <v>46568</v>
      </c>
      <c r="AG89" s="45">
        <f t="shared" si="72"/>
        <v>46752</v>
      </c>
      <c r="AH89" s="45">
        <f t="shared" si="72"/>
        <v>46934</v>
      </c>
      <c r="AI89" s="45">
        <f t="shared" si="72"/>
        <v>47118</v>
      </c>
      <c r="AJ89" s="45">
        <f t="shared" si="72"/>
        <v>47299</v>
      </c>
      <c r="AK89" s="45">
        <f t="shared" si="72"/>
        <v>47483</v>
      </c>
      <c r="AL89" s="45">
        <f t="shared" si="72"/>
        <v>47664</v>
      </c>
      <c r="AM89" s="45">
        <f t="shared" si="72"/>
        <v>47848</v>
      </c>
      <c r="AN89" s="45">
        <f t="shared" si="72"/>
        <v>48029</v>
      </c>
      <c r="AO89" s="45">
        <f t="shared" si="72"/>
        <v>48213</v>
      </c>
      <c r="AP89" s="45">
        <f t="shared" si="72"/>
        <v>48395</v>
      </c>
      <c r="AQ89" s="45">
        <f t="shared" si="72"/>
        <v>48579</v>
      </c>
      <c r="AR89" s="45">
        <f t="shared" si="72"/>
        <v>48760</v>
      </c>
      <c r="AS89" s="45">
        <f t="shared" si="72"/>
        <v>48944</v>
      </c>
      <c r="AT89" s="45">
        <f t="shared" si="72"/>
        <v>49125</v>
      </c>
      <c r="AU89" s="45">
        <f t="shared" si="72"/>
        <v>49309</v>
      </c>
      <c r="AV89" s="45">
        <f t="shared" si="72"/>
        <v>49490</v>
      </c>
      <c r="AW89" s="45">
        <f t="shared" si="72"/>
        <v>49674</v>
      </c>
      <c r="AX89" s="45">
        <f t="shared" si="72"/>
        <v>49856</v>
      </c>
      <c r="AY89" s="45">
        <f t="shared" si="72"/>
        <v>50040</v>
      </c>
      <c r="AZ89" s="45">
        <f t="shared" si="72"/>
        <v>50221</v>
      </c>
      <c r="BA89" s="45">
        <f t="shared" si="72"/>
        <v>50405</v>
      </c>
      <c r="BB89" s="45">
        <f t="shared" si="72"/>
        <v>50586</v>
      </c>
      <c r="BC89" s="45">
        <f t="shared" si="72"/>
        <v>50770</v>
      </c>
      <c r="BD89" s="45">
        <f t="shared" si="72"/>
        <v>50951</v>
      </c>
      <c r="BE89" s="45">
        <f t="shared" si="72"/>
        <v>51135</v>
      </c>
      <c r="BF89" s="45">
        <f t="shared" si="72"/>
        <v>51317</v>
      </c>
      <c r="BG89" s="45">
        <f t="shared" si="72"/>
        <v>51501</v>
      </c>
      <c r="BH89" s="45">
        <f t="shared" si="72"/>
        <v>51682</v>
      </c>
      <c r="BI89" s="45">
        <f t="shared" si="72"/>
        <v>51866</v>
      </c>
      <c r="BJ89" s="45">
        <f t="shared" si="72"/>
        <v>52047</v>
      </c>
      <c r="BK89" s="45">
        <f t="shared" si="72"/>
        <v>52231</v>
      </c>
      <c r="BL89" s="45">
        <f t="shared" si="72"/>
        <v>52412</v>
      </c>
      <c r="BM89" s="45">
        <f t="shared" si="72"/>
        <v>52596</v>
      </c>
      <c r="BN89" s="45">
        <f t="shared" si="72"/>
        <v>52778</v>
      </c>
      <c r="BO89" s="45">
        <f t="shared" si="72"/>
        <v>52962</v>
      </c>
      <c r="BP89" s="45">
        <f t="shared" si="72"/>
        <v>53143</v>
      </c>
      <c r="BQ89" s="45">
        <f xml:space="preserve"> BQ$23</f>
        <v>53327</v>
      </c>
      <c r="BR89" s="45">
        <f xml:space="preserve"> BR$23</f>
        <v>53508</v>
      </c>
      <c r="BS89" s="45">
        <f t="shared" ref="BS89:BZ89" si="73" xml:space="preserve"> BS$23</f>
        <v>53692</v>
      </c>
      <c r="BT89" s="45">
        <f t="shared" si="73"/>
        <v>53873</v>
      </c>
      <c r="BU89" s="45">
        <f t="shared" si="73"/>
        <v>54057</v>
      </c>
      <c r="BV89" s="45">
        <f t="shared" si="73"/>
        <v>54239</v>
      </c>
      <c r="BW89" s="45">
        <f t="shared" si="73"/>
        <v>54423</v>
      </c>
      <c r="BX89" s="45">
        <f t="shared" si="73"/>
        <v>54604</v>
      </c>
      <c r="BY89" s="45">
        <f t="shared" si="73"/>
        <v>54788</v>
      </c>
      <c r="BZ89" s="45">
        <f t="shared" si="73"/>
        <v>54969</v>
      </c>
    </row>
    <row r="90" spans="1:78" s="141" customFormat="1" x14ac:dyDescent="0.2">
      <c r="A90" s="157"/>
      <c r="B90" s="157"/>
      <c r="C90" s="158"/>
      <c r="D90" s="159"/>
      <c r="E90" s="160" t="s">
        <v>42</v>
      </c>
      <c r="F90" s="137"/>
      <c r="G90" s="160" t="s">
        <v>6</v>
      </c>
      <c r="H90" s="160">
        <f xml:space="preserve"> SUM(J90:BZ90)</f>
        <v>1</v>
      </c>
      <c r="I90" s="160"/>
      <c r="J90" s="140">
        <f xml:space="preserve"> IF(AND($F88 &lt;= J89, $F88 &gt; I89), 1, 0)</f>
        <v>0</v>
      </c>
      <c r="K90" s="140">
        <f t="shared" ref="K90:BI90" si="74" xml:space="preserve"> IF(AND($F88 &lt;= K89, $F88 &gt; J89), 1, 0)</f>
        <v>0</v>
      </c>
      <c r="L90" s="140">
        <f t="shared" si="74"/>
        <v>0</v>
      </c>
      <c r="M90" s="140">
        <f t="shared" si="74"/>
        <v>0</v>
      </c>
      <c r="N90" s="140">
        <f t="shared" si="74"/>
        <v>0</v>
      </c>
      <c r="O90" s="140">
        <f t="shared" si="74"/>
        <v>0</v>
      </c>
      <c r="P90" s="140">
        <f t="shared" si="74"/>
        <v>0</v>
      </c>
      <c r="Q90" s="140">
        <f t="shared" si="74"/>
        <v>0</v>
      </c>
      <c r="R90" s="140">
        <f t="shared" si="74"/>
        <v>0</v>
      </c>
      <c r="S90" s="140">
        <f t="shared" si="74"/>
        <v>0</v>
      </c>
      <c r="T90" s="140">
        <f t="shared" si="74"/>
        <v>0</v>
      </c>
      <c r="U90" s="140">
        <f t="shared" si="74"/>
        <v>0</v>
      </c>
      <c r="V90" s="140">
        <f t="shared" si="74"/>
        <v>0</v>
      </c>
      <c r="W90" s="140">
        <f t="shared" si="74"/>
        <v>0</v>
      </c>
      <c r="X90" s="140">
        <f t="shared" si="74"/>
        <v>0</v>
      </c>
      <c r="Y90" s="140">
        <f t="shared" si="74"/>
        <v>0</v>
      </c>
      <c r="Z90" s="140">
        <f t="shared" si="74"/>
        <v>0</v>
      </c>
      <c r="AA90" s="140">
        <f t="shared" si="74"/>
        <v>0</v>
      </c>
      <c r="AB90" s="140">
        <f t="shared" si="74"/>
        <v>0</v>
      </c>
      <c r="AC90" s="140">
        <f t="shared" si="74"/>
        <v>0</v>
      </c>
      <c r="AD90" s="140">
        <f t="shared" si="74"/>
        <v>0</v>
      </c>
      <c r="AE90" s="140">
        <f t="shared" si="74"/>
        <v>0</v>
      </c>
      <c r="AF90" s="140">
        <f t="shared" si="74"/>
        <v>0</v>
      </c>
      <c r="AG90" s="140">
        <f t="shared" si="74"/>
        <v>0</v>
      </c>
      <c r="AH90" s="140">
        <f t="shared" si="74"/>
        <v>0</v>
      </c>
      <c r="AI90" s="140">
        <f t="shared" si="74"/>
        <v>0</v>
      </c>
      <c r="AJ90" s="140">
        <f t="shared" si="74"/>
        <v>0</v>
      </c>
      <c r="AK90" s="140">
        <f t="shared" si="74"/>
        <v>0</v>
      </c>
      <c r="AL90" s="140">
        <f t="shared" si="74"/>
        <v>0</v>
      </c>
      <c r="AM90" s="140">
        <f t="shared" si="74"/>
        <v>0</v>
      </c>
      <c r="AN90" s="140">
        <f t="shared" si="74"/>
        <v>0</v>
      </c>
      <c r="AO90" s="140">
        <f t="shared" si="74"/>
        <v>0</v>
      </c>
      <c r="AP90" s="140">
        <f t="shared" si="74"/>
        <v>0</v>
      </c>
      <c r="AQ90" s="140">
        <f t="shared" si="74"/>
        <v>0</v>
      </c>
      <c r="AR90" s="140">
        <f t="shared" si="74"/>
        <v>0</v>
      </c>
      <c r="AS90" s="140">
        <f t="shared" si="74"/>
        <v>0</v>
      </c>
      <c r="AT90" s="140">
        <f t="shared" si="74"/>
        <v>0</v>
      </c>
      <c r="AU90" s="140">
        <f t="shared" si="74"/>
        <v>0</v>
      </c>
      <c r="AV90" s="140">
        <f t="shared" si="74"/>
        <v>0</v>
      </c>
      <c r="AW90" s="140">
        <f t="shared" si="74"/>
        <v>0</v>
      </c>
      <c r="AX90" s="140">
        <f t="shared" si="74"/>
        <v>0</v>
      </c>
      <c r="AY90" s="140">
        <f t="shared" si="74"/>
        <v>0</v>
      </c>
      <c r="AZ90" s="140">
        <f t="shared" si="74"/>
        <v>0</v>
      </c>
      <c r="BA90" s="140">
        <f t="shared" si="74"/>
        <v>0</v>
      </c>
      <c r="BB90" s="140">
        <f t="shared" si="74"/>
        <v>0</v>
      </c>
      <c r="BC90" s="140">
        <f t="shared" si="74"/>
        <v>0</v>
      </c>
      <c r="BD90" s="140">
        <f t="shared" si="74"/>
        <v>0</v>
      </c>
      <c r="BE90" s="140">
        <f t="shared" si="74"/>
        <v>0</v>
      </c>
      <c r="BF90" s="140">
        <f t="shared" si="74"/>
        <v>0</v>
      </c>
      <c r="BG90" s="140">
        <f t="shared" si="74"/>
        <v>0</v>
      </c>
      <c r="BH90" s="140">
        <f t="shared" si="74"/>
        <v>0</v>
      </c>
      <c r="BI90" s="140">
        <f t="shared" si="74"/>
        <v>0</v>
      </c>
      <c r="BJ90" s="140">
        <f t="shared" ref="BJ90:BR90" si="75" xml:space="preserve"> IF(AND($F88 &lt;= BJ89, $F88 &gt; BI89), 1, 0)</f>
        <v>0</v>
      </c>
      <c r="BK90" s="140">
        <f t="shared" si="75"/>
        <v>0</v>
      </c>
      <c r="BL90" s="140">
        <f t="shared" si="75"/>
        <v>0</v>
      </c>
      <c r="BM90" s="140">
        <f t="shared" si="75"/>
        <v>0</v>
      </c>
      <c r="BN90" s="140">
        <f t="shared" si="75"/>
        <v>0</v>
      </c>
      <c r="BO90" s="140">
        <f t="shared" si="75"/>
        <v>0</v>
      </c>
      <c r="BP90" s="140">
        <f t="shared" si="75"/>
        <v>0</v>
      </c>
      <c r="BQ90" s="140">
        <f t="shared" si="75"/>
        <v>0</v>
      </c>
      <c r="BR90" s="140">
        <f t="shared" si="75"/>
        <v>0</v>
      </c>
      <c r="BS90" s="140">
        <f t="shared" ref="BS90:BZ90" si="76" xml:space="preserve"> IF(AND($F88 &lt;= BS89, $F88 &gt; BR89), 1, 0)</f>
        <v>0</v>
      </c>
      <c r="BT90" s="140">
        <f t="shared" si="76"/>
        <v>0</v>
      </c>
      <c r="BU90" s="140">
        <f t="shared" si="76"/>
        <v>0</v>
      </c>
      <c r="BV90" s="140">
        <f t="shared" si="76"/>
        <v>0</v>
      </c>
      <c r="BW90" s="140">
        <f t="shared" si="76"/>
        <v>0</v>
      </c>
      <c r="BX90" s="140">
        <f t="shared" si="76"/>
        <v>1</v>
      </c>
      <c r="BY90" s="140">
        <f t="shared" si="76"/>
        <v>0</v>
      </c>
      <c r="BZ90" s="140">
        <f t="shared" si="76"/>
        <v>0</v>
      </c>
    </row>
    <row r="91" spans="1:78" s="14" customFormat="1" x14ac:dyDescent="0.2">
      <c r="A91" s="12"/>
      <c r="B91" s="12"/>
      <c r="C91" s="8"/>
      <c r="D91" s="2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s="115" customFormat="1" x14ac:dyDescent="0.2">
      <c r="A92" s="12"/>
      <c r="B92" s="12"/>
      <c r="C92" s="8"/>
      <c r="D92" s="9"/>
      <c r="E92" s="7" t="str">
        <f t="shared" ref="E92:BP92" si="77" xml:space="preserve"> E$82</f>
        <v>Operation start period flag</v>
      </c>
      <c r="F92" s="7">
        <f t="shared" si="77"/>
        <v>0</v>
      </c>
      <c r="G92" s="7" t="str">
        <f t="shared" si="77"/>
        <v>flag</v>
      </c>
      <c r="H92" s="7">
        <f t="shared" si="77"/>
        <v>1</v>
      </c>
      <c r="I92" s="7">
        <f t="shared" si="77"/>
        <v>0</v>
      </c>
      <c r="J92" s="7">
        <f t="shared" si="77"/>
        <v>0</v>
      </c>
      <c r="K92" s="7">
        <f t="shared" si="77"/>
        <v>0</v>
      </c>
      <c r="L92" s="7">
        <f t="shared" si="77"/>
        <v>0</v>
      </c>
      <c r="M92" s="7">
        <f t="shared" si="77"/>
        <v>0</v>
      </c>
      <c r="N92" s="7">
        <f t="shared" si="77"/>
        <v>0</v>
      </c>
      <c r="O92" s="7">
        <f t="shared" si="77"/>
        <v>0</v>
      </c>
      <c r="P92" s="7">
        <f t="shared" si="77"/>
        <v>0</v>
      </c>
      <c r="Q92" s="7">
        <f t="shared" si="77"/>
        <v>1</v>
      </c>
      <c r="R92" s="7">
        <f t="shared" si="77"/>
        <v>0</v>
      </c>
      <c r="S92" s="7">
        <f t="shared" si="77"/>
        <v>0</v>
      </c>
      <c r="T92" s="7">
        <f t="shared" si="77"/>
        <v>0</v>
      </c>
      <c r="U92" s="7">
        <f t="shared" si="77"/>
        <v>0</v>
      </c>
      <c r="V92" s="7">
        <f t="shared" si="77"/>
        <v>0</v>
      </c>
      <c r="W92" s="7">
        <f t="shared" si="77"/>
        <v>0</v>
      </c>
      <c r="X92" s="7">
        <f t="shared" si="77"/>
        <v>0</v>
      </c>
      <c r="Y92" s="7">
        <f t="shared" si="77"/>
        <v>0</v>
      </c>
      <c r="Z92" s="7">
        <f t="shared" si="77"/>
        <v>0</v>
      </c>
      <c r="AA92" s="7">
        <f t="shared" si="77"/>
        <v>0</v>
      </c>
      <c r="AB92" s="7">
        <f t="shared" si="77"/>
        <v>0</v>
      </c>
      <c r="AC92" s="7">
        <f t="shared" si="77"/>
        <v>0</v>
      </c>
      <c r="AD92" s="7">
        <f t="shared" si="77"/>
        <v>0</v>
      </c>
      <c r="AE92" s="7">
        <f t="shared" si="77"/>
        <v>0</v>
      </c>
      <c r="AF92" s="7">
        <f t="shared" si="77"/>
        <v>0</v>
      </c>
      <c r="AG92" s="7">
        <f t="shared" si="77"/>
        <v>0</v>
      </c>
      <c r="AH92" s="7">
        <f t="shared" si="77"/>
        <v>0</v>
      </c>
      <c r="AI92" s="7">
        <f t="shared" si="77"/>
        <v>0</v>
      </c>
      <c r="AJ92" s="7">
        <f t="shared" si="77"/>
        <v>0</v>
      </c>
      <c r="AK92" s="7">
        <f t="shared" si="77"/>
        <v>0</v>
      </c>
      <c r="AL92" s="7">
        <f t="shared" si="77"/>
        <v>0</v>
      </c>
      <c r="AM92" s="7">
        <f t="shared" si="77"/>
        <v>0</v>
      </c>
      <c r="AN92" s="7">
        <f t="shared" si="77"/>
        <v>0</v>
      </c>
      <c r="AO92" s="7">
        <f t="shared" si="77"/>
        <v>0</v>
      </c>
      <c r="AP92" s="7">
        <f t="shared" si="77"/>
        <v>0</v>
      </c>
      <c r="AQ92" s="7">
        <f t="shared" si="77"/>
        <v>0</v>
      </c>
      <c r="AR92" s="7">
        <f t="shared" si="77"/>
        <v>0</v>
      </c>
      <c r="AS92" s="7">
        <f t="shared" si="77"/>
        <v>0</v>
      </c>
      <c r="AT92" s="7">
        <f t="shared" si="77"/>
        <v>0</v>
      </c>
      <c r="AU92" s="7">
        <f t="shared" si="77"/>
        <v>0</v>
      </c>
      <c r="AV92" s="7">
        <f t="shared" si="77"/>
        <v>0</v>
      </c>
      <c r="AW92" s="7">
        <f t="shared" si="77"/>
        <v>0</v>
      </c>
      <c r="AX92" s="7">
        <f t="shared" si="77"/>
        <v>0</v>
      </c>
      <c r="AY92" s="7">
        <f t="shared" si="77"/>
        <v>0</v>
      </c>
      <c r="AZ92" s="7">
        <f t="shared" si="77"/>
        <v>0</v>
      </c>
      <c r="BA92" s="7">
        <f t="shared" si="77"/>
        <v>0</v>
      </c>
      <c r="BB92" s="7">
        <f t="shared" si="77"/>
        <v>0</v>
      </c>
      <c r="BC92" s="7">
        <f t="shared" si="77"/>
        <v>0</v>
      </c>
      <c r="BD92" s="7">
        <f t="shared" si="77"/>
        <v>0</v>
      </c>
      <c r="BE92" s="7">
        <f t="shared" si="77"/>
        <v>0</v>
      </c>
      <c r="BF92" s="7">
        <f t="shared" si="77"/>
        <v>0</v>
      </c>
      <c r="BG92" s="7">
        <f t="shared" si="77"/>
        <v>0</v>
      </c>
      <c r="BH92" s="7">
        <f t="shared" si="77"/>
        <v>0</v>
      </c>
      <c r="BI92" s="7">
        <f t="shared" si="77"/>
        <v>0</v>
      </c>
      <c r="BJ92" s="7">
        <f t="shared" si="77"/>
        <v>0</v>
      </c>
      <c r="BK92" s="7">
        <f t="shared" si="77"/>
        <v>0</v>
      </c>
      <c r="BL92" s="7">
        <f t="shared" si="77"/>
        <v>0</v>
      </c>
      <c r="BM92" s="7">
        <f t="shared" si="77"/>
        <v>0</v>
      </c>
      <c r="BN92" s="7">
        <f t="shared" si="77"/>
        <v>0</v>
      </c>
      <c r="BO92" s="7">
        <f t="shared" si="77"/>
        <v>0</v>
      </c>
      <c r="BP92" s="7">
        <f t="shared" si="77"/>
        <v>0</v>
      </c>
      <c r="BQ92" s="7">
        <f xml:space="preserve"> BQ$82</f>
        <v>0</v>
      </c>
      <c r="BR92" s="7">
        <f xml:space="preserve"> BR$82</f>
        <v>0</v>
      </c>
      <c r="BS92" s="7">
        <f t="shared" ref="BS92:BZ92" si="78" xml:space="preserve"> BS$82</f>
        <v>0</v>
      </c>
      <c r="BT92" s="7">
        <f t="shared" si="78"/>
        <v>0</v>
      </c>
      <c r="BU92" s="7">
        <f t="shared" si="78"/>
        <v>0</v>
      </c>
      <c r="BV92" s="7">
        <f t="shared" si="78"/>
        <v>0</v>
      </c>
      <c r="BW92" s="7">
        <f t="shared" si="78"/>
        <v>0</v>
      </c>
      <c r="BX92" s="7">
        <f t="shared" si="78"/>
        <v>0</v>
      </c>
      <c r="BY92" s="7">
        <f t="shared" si="78"/>
        <v>0</v>
      </c>
      <c r="BZ92" s="7">
        <f t="shared" si="78"/>
        <v>0</v>
      </c>
    </row>
    <row r="93" spans="1:78" s="115" customFormat="1" x14ac:dyDescent="0.2">
      <c r="A93" s="12"/>
      <c r="B93" s="12"/>
      <c r="C93" s="8"/>
      <c r="D93" s="9"/>
      <c r="E93" s="7" t="str">
        <f t="shared" ref="E93:BP93" si="79" xml:space="preserve"> E$90</f>
        <v>Last operations period flag</v>
      </c>
      <c r="F93" s="7">
        <f t="shared" si="79"/>
        <v>0</v>
      </c>
      <c r="G93" s="7" t="str">
        <f t="shared" si="79"/>
        <v>flag</v>
      </c>
      <c r="H93" s="7">
        <f t="shared" si="79"/>
        <v>1</v>
      </c>
      <c r="I93" s="48">
        <f t="shared" si="79"/>
        <v>0</v>
      </c>
      <c r="J93" s="7">
        <f t="shared" si="79"/>
        <v>0</v>
      </c>
      <c r="K93" s="7">
        <f t="shared" si="79"/>
        <v>0</v>
      </c>
      <c r="L93" s="7">
        <f t="shared" si="79"/>
        <v>0</v>
      </c>
      <c r="M93" s="7">
        <f t="shared" si="79"/>
        <v>0</v>
      </c>
      <c r="N93" s="7">
        <f t="shared" si="79"/>
        <v>0</v>
      </c>
      <c r="O93" s="7">
        <f t="shared" si="79"/>
        <v>0</v>
      </c>
      <c r="P93" s="7">
        <f t="shared" si="79"/>
        <v>0</v>
      </c>
      <c r="Q93" s="7">
        <f t="shared" si="79"/>
        <v>0</v>
      </c>
      <c r="R93" s="7">
        <f t="shared" si="79"/>
        <v>0</v>
      </c>
      <c r="S93" s="7">
        <f t="shared" si="79"/>
        <v>0</v>
      </c>
      <c r="T93" s="7">
        <f t="shared" si="79"/>
        <v>0</v>
      </c>
      <c r="U93" s="7">
        <f t="shared" si="79"/>
        <v>0</v>
      </c>
      <c r="V93" s="7">
        <f t="shared" si="79"/>
        <v>0</v>
      </c>
      <c r="W93" s="7">
        <f t="shared" si="79"/>
        <v>0</v>
      </c>
      <c r="X93" s="7">
        <f t="shared" si="79"/>
        <v>0</v>
      </c>
      <c r="Y93" s="7">
        <f t="shared" si="79"/>
        <v>0</v>
      </c>
      <c r="Z93" s="7">
        <f t="shared" si="79"/>
        <v>0</v>
      </c>
      <c r="AA93" s="7">
        <f t="shared" si="79"/>
        <v>0</v>
      </c>
      <c r="AB93" s="7">
        <f t="shared" si="79"/>
        <v>0</v>
      </c>
      <c r="AC93" s="7">
        <f t="shared" si="79"/>
        <v>0</v>
      </c>
      <c r="AD93" s="7">
        <f t="shared" si="79"/>
        <v>0</v>
      </c>
      <c r="AE93" s="7">
        <f t="shared" si="79"/>
        <v>0</v>
      </c>
      <c r="AF93" s="7">
        <f t="shared" si="79"/>
        <v>0</v>
      </c>
      <c r="AG93" s="7">
        <f t="shared" si="79"/>
        <v>0</v>
      </c>
      <c r="AH93" s="7">
        <f t="shared" si="79"/>
        <v>0</v>
      </c>
      <c r="AI93" s="7">
        <f t="shared" si="79"/>
        <v>0</v>
      </c>
      <c r="AJ93" s="7">
        <f t="shared" si="79"/>
        <v>0</v>
      </c>
      <c r="AK93" s="7">
        <f t="shared" si="79"/>
        <v>0</v>
      </c>
      <c r="AL93" s="7">
        <f t="shared" si="79"/>
        <v>0</v>
      </c>
      <c r="AM93" s="7">
        <f t="shared" si="79"/>
        <v>0</v>
      </c>
      <c r="AN93" s="7">
        <f t="shared" si="79"/>
        <v>0</v>
      </c>
      <c r="AO93" s="7">
        <f t="shared" si="79"/>
        <v>0</v>
      </c>
      <c r="AP93" s="7">
        <f t="shared" si="79"/>
        <v>0</v>
      </c>
      <c r="AQ93" s="7">
        <f t="shared" si="79"/>
        <v>0</v>
      </c>
      <c r="AR93" s="7">
        <f t="shared" si="79"/>
        <v>0</v>
      </c>
      <c r="AS93" s="7">
        <f t="shared" si="79"/>
        <v>0</v>
      </c>
      <c r="AT93" s="7">
        <f t="shared" si="79"/>
        <v>0</v>
      </c>
      <c r="AU93" s="7">
        <f t="shared" si="79"/>
        <v>0</v>
      </c>
      <c r="AV93" s="7">
        <f t="shared" si="79"/>
        <v>0</v>
      </c>
      <c r="AW93" s="7">
        <f t="shared" si="79"/>
        <v>0</v>
      </c>
      <c r="AX93" s="7">
        <f t="shared" si="79"/>
        <v>0</v>
      </c>
      <c r="AY93" s="7">
        <f t="shared" si="79"/>
        <v>0</v>
      </c>
      <c r="AZ93" s="7">
        <f t="shared" si="79"/>
        <v>0</v>
      </c>
      <c r="BA93" s="7">
        <f t="shared" si="79"/>
        <v>0</v>
      </c>
      <c r="BB93" s="7">
        <f t="shared" si="79"/>
        <v>0</v>
      </c>
      <c r="BC93" s="7">
        <f t="shared" si="79"/>
        <v>0</v>
      </c>
      <c r="BD93" s="7">
        <f t="shared" si="79"/>
        <v>0</v>
      </c>
      <c r="BE93" s="7">
        <f t="shared" si="79"/>
        <v>0</v>
      </c>
      <c r="BF93" s="7">
        <f t="shared" si="79"/>
        <v>0</v>
      </c>
      <c r="BG93" s="7">
        <f t="shared" si="79"/>
        <v>0</v>
      </c>
      <c r="BH93" s="7">
        <f t="shared" si="79"/>
        <v>0</v>
      </c>
      <c r="BI93" s="7">
        <f t="shared" si="79"/>
        <v>0</v>
      </c>
      <c r="BJ93" s="7">
        <f t="shared" si="79"/>
        <v>0</v>
      </c>
      <c r="BK93" s="7">
        <f t="shared" si="79"/>
        <v>0</v>
      </c>
      <c r="BL93" s="7">
        <f t="shared" si="79"/>
        <v>0</v>
      </c>
      <c r="BM93" s="7">
        <f t="shared" si="79"/>
        <v>0</v>
      </c>
      <c r="BN93" s="7">
        <f t="shared" si="79"/>
        <v>0</v>
      </c>
      <c r="BO93" s="7">
        <f t="shared" si="79"/>
        <v>0</v>
      </c>
      <c r="BP93" s="7">
        <f t="shared" si="79"/>
        <v>0</v>
      </c>
      <c r="BQ93" s="7">
        <f xml:space="preserve"> BQ$90</f>
        <v>0</v>
      </c>
      <c r="BR93" s="7">
        <f xml:space="preserve"> BR$90</f>
        <v>0</v>
      </c>
      <c r="BS93" s="7">
        <f t="shared" ref="BS93:BZ93" si="80" xml:space="preserve"> BS$90</f>
        <v>0</v>
      </c>
      <c r="BT93" s="7">
        <f t="shared" si="80"/>
        <v>0</v>
      </c>
      <c r="BU93" s="7">
        <f t="shared" si="80"/>
        <v>0</v>
      </c>
      <c r="BV93" s="7">
        <f t="shared" si="80"/>
        <v>0</v>
      </c>
      <c r="BW93" s="7">
        <f t="shared" si="80"/>
        <v>0</v>
      </c>
      <c r="BX93" s="7">
        <f t="shared" si="80"/>
        <v>1</v>
      </c>
      <c r="BY93" s="7">
        <f t="shared" si="80"/>
        <v>0</v>
      </c>
      <c r="BZ93" s="7">
        <f t="shared" si="80"/>
        <v>0</v>
      </c>
    </row>
    <row r="94" spans="1:78" s="243" customFormat="1" x14ac:dyDescent="0.2">
      <c r="A94" s="105"/>
      <c r="B94" s="105"/>
      <c r="C94" s="8"/>
      <c r="D94" s="56"/>
      <c r="E94" s="104" t="s">
        <v>21</v>
      </c>
      <c r="F94" s="202"/>
      <c r="G94" s="242" t="s">
        <v>6</v>
      </c>
      <c r="H94" s="104">
        <f xml:space="preserve"> SUM(J94:BZ94)</f>
        <v>60</v>
      </c>
      <c r="I94" s="205"/>
      <c r="J94" s="73">
        <f t="shared" ref="J94:AO94" si="81" xml:space="preserve"> I94 + J92 - I93</f>
        <v>0</v>
      </c>
      <c r="K94" s="73">
        <f t="shared" si="81"/>
        <v>0</v>
      </c>
      <c r="L94" s="73">
        <f t="shared" si="81"/>
        <v>0</v>
      </c>
      <c r="M94" s="73">
        <f t="shared" si="81"/>
        <v>0</v>
      </c>
      <c r="N94" s="73">
        <f t="shared" si="81"/>
        <v>0</v>
      </c>
      <c r="O94" s="73">
        <f t="shared" si="81"/>
        <v>0</v>
      </c>
      <c r="P94" s="73">
        <f t="shared" si="81"/>
        <v>0</v>
      </c>
      <c r="Q94" s="73">
        <f t="shared" si="81"/>
        <v>1</v>
      </c>
      <c r="R94" s="73">
        <f t="shared" si="81"/>
        <v>1</v>
      </c>
      <c r="S94" s="73">
        <f t="shared" si="81"/>
        <v>1</v>
      </c>
      <c r="T94" s="73">
        <f t="shared" si="81"/>
        <v>1</v>
      </c>
      <c r="U94" s="73">
        <f t="shared" si="81"/>
        <v>1</v>
      </c>
      <c r="V94" s="73">
        <f t="shared" si="81"/>
        <v>1</v>
      </c>
      <c r="W94" s="73">
        <f t="shared" si="81"/>
        <v>1</v>
      </c>
      <c r="X94" s="73">
        <f t="shared" si="81"/>
        <v>1</v>
      </c>
      <c r="Y94" s="73">
        <f t="shared" si="81"/>
        <v>1</v>
      </c>
      <c r="Z94" s="73">
        <f t="shared" si="81"/>
        <v>1</v>
      </c>
      <c r="AA94" s="73">
        <f t="shared" si="81"/>
        <v>1</v>
      </c>
      <c r="AB94" s="73">
        <f t="shared" si="81"/>
        <v>1</v>
      </c>
      <c r="AC94" s="73">
        <f t="shared" si="81"/>
        <v>1</v>
      </c>
      <c r="AD94" s="73">
        <f t="shared" si="81"/>
        <v>1</v>
      </c>
      <c r="AE94" s="73">
        <f t="shared" si="81"/>
        <v>1</v>
      </c>
      <c r="AF94" s="73">
        <f t="shared" si="81"/>
        <v>1</v>
      </c>
      <c r="AG94" s="73">
        <f t="shared" si="81"/>
        <v>1</v>
      </c>
      <c r="AH94" s="73">
        <f t="shared" si="81"/>
        <v>1</v>
      </c>
      <c r="AI94" s="73">
        <f t="shared" si="81"/>
        <v>1</v>
      </c>
      <c r="AJ94" s="73">
        <f t="shared" si="81"/>
        <v>1</v>
      </c>
      <c r="AK94" s="73">
        <f t="shared" si="81"/>
        <v>1</v>
      </c>
      <c r="AL94" s="73">
        <f t="shared" si="81"/>
        <v>1</v>
      </c>
      <c r="AM94" s="73">
        <f t="shared" si="81"/>
        <v>1</v>
      </c>
      <c r="AN94" s="73">
        <f t="shared" si="81"/>
        <v>1</v>
      </c>
      <c r="AO94" s="73">
        <f t="shared" si="81"/>
        <v>1</v>
      </c>
      <c r="AP94" s="73">
        <f t="shared" ref="AP94:BI94" si="82" xml:space="preserve"> AO94 + AP92 - AO93</f>
        <v>1</v>
      </c>
      <c r="AQ94" s="73">
        <f t="shared" si="82"/>
        <v>1</v>
      </c>
      <c r="AR94" s="73">
        <f t="shared" si="82"/>
        <v>1</v>
      </c>
      <c r="AS94" s="73">
        <f t="shared" si="82"/>
        <v>1</v>
      </c>
      <c r="AT94" s="73">
        <f t="shared" si="82"/>
        <v>1</v>
      </c>
      <c r="AU94" s="73">
        <f t="shared" si="82"/>
        <v>1</v>
      </c>
      <c r="AV94" s="73">
        <f t="shared" si="82"/>
        <v>1</v>
      </c>
      <c r="AW94" s="73">
        <f t="shared" si="82"/>
        <v>1</v>
      </c>
      <c r="AX94" s="73">
        <f t="shared" si="82"/>
        <v>1</v>
      </c>
      <c r="AY94" s="73">
        <f t="shared" si="82"/>
        <v>1</v>
      </c>
      <c r="AZ94" s="73">
        <f t="shared" si="82"/>
        <v>1</v>
      </c>
      <c r="BA94" s="73">
        <f t="shared" si="82"/>
        <v>1</v>
      </c>
      <c r="BB94" s="73">
        <f t="shared" si="82"/>
        <v>1</v>
      </c>
      <c r="BC94" s="73">
        <f t="shared" si="82"/>
        <v>1</v>
      </c>
      <c r="BD94" s="73">
        <f t="shared" si="82"/>
        <v>1</v>
      </c>
      <c r="BE94" s="73">
        <f t="shared" si="82"/>
        <v>1</v>
      </c>
      <c r="BF94" s="73">
        <f t="shared" si="82"/>
        <v>1</v>
      </c>
      <c r="BG94" s="73">
        <f t="shared" si="82"/>
        <v>1</v>
      </c>
      <c r="BH94" s="73">
        <f t="shared" si="82"/>
        <v>1</v>
      </c>
      <c r="BI94" s="73">
        <f t="shared" si="82"/>
        <v>1</v>
      </c>
      <c r="BJ94" s="73">
        <f t="shared" ref="BJ94:BR94" si="83" xml:space="preserve"> BI94 + BJ92 - BI93</f>
        <v>1</v>
      </c>
      <c r="BK94" s="73">
        <f t="shared" si="83"/>
        <v>1</v>
      </c>
      <c r="BL94" s="73">
        <f t="shared" si="83"/>
        <v>1</v>
      </c>
      <c r="BM94" s="73">
        <f t="shared" si="83"/>
        <v>1</v>
      </c>
      <c r="BN94" s="73">
        <f t="shared" si="83"/>
        <v>1</v>
      </c>
      <c r="BO94" s="73">
        <f t="shared" si="83"/>
        <v>1</v>
      </c>
      <c r="BP94" s="73">
        <f t="shared" si="83"/>
        <v>1</v>
      </c>
      <c r="BQ94" s="73">
        <f t="shared" si="83"/>
        <v>1</v>
      </c>
      <c r="BR94" s="73">
        <f t="shared" si="83"/>
        <v>1</v>
      </c>
      <c r="BS94" s="73">
        <f t="shared" ref="BS94:BZ94" si="84" xml:space="preserve"> BR94 + BS92 - BR93</f>
        <v>1</v>
      </c>
      <c r="BT94" s="73">
        <f t="shared" si="84"/>
        <v>1</v>
      </c>
      <c r="BU94" s="73">
        <f t="shared" si="84"/>
        <v>1</v>
      </c>
      <c r="BV94" s="73">
        <f t="shared" si="84"/>
        <v>1</v>
      </c>
      <c r="BW94" s="73">
        <f t="shared" si="84"/>
        <v>1</v>
      </c>
      <c r="BX94" s="73">
        <f t="shared" si="84"/>
        <v>1</v>
      </c>
      <c r="BY94" s="73">
        <f t="shared" si="84"/>
        <v>0</v>
      </c>
      <c r="BZ94" s="73">
        <f t="shared" si="84"/>
        <v>0</v>
      </c>
    </row>
    <row r="95" spans="1:78" s="115" customFormat="1" x14ac:dyDescent="0.2">
      <c r="A95" s="12"/>
      <c r="B95" s="12"/>
      <c r="C95" s="8"/>
      <c r="D95" s="9"/>
      <c r="E95" s="11" t="s">
        <v>22</v>
      </c>
      <c r="F95" s="37">
        <f xml:space="preserve"> SUM(J94:BZ94)</f>
        <v>60</v>
      </c>
      <c r="G95" s="39" t="s">
        <v>5</v>
      </c>
      <c r="H95" s="39"/>
      <c r="I95" s="39"/>
      <c r="J95" s="39"/>
      <c r="K95" s="39"/>
      <c r="L95" s="39"/>
      <c r="M95" s="39"/>
      <c r="N95" s="4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</row>
    <row r="96" spans="1:78" s="115" customFormat="1" x14ac:dyDescent="0.2">
      <c r="A96" s="12"/>
      <c r="B96" s="12"/>
      <c r="C96" s="8"/>
      <c r="D96" s="9"/>
      <c r="E96" s="11"/>
      <c r="F96" s="37"/>
      <c r="G96" s="39"/>
      <c r="H96" s="39"/>
      <c r="I96" s="39"/>
      <c r="J96" s="39"/>
      <c r="K96" s="39"/>
      <c r="L96" s="39"/>
      <c r="M96" s="39"/>
      <c r="N96" s="4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</row>
    <row r="97" spans="1:78" s="116" customFormat="1" x14ac:dyDescent="0.2">
      <c r="A97" s="58"/>
      <c r="B97" s="58"/>
      <c r="C97" s="72"/>
      <c r="D97" s="61"/>
      <c r="E97" s="61" t="str">
        <f xml:space="preserve"> E$78</f>
        <v>Operation start period date</v>
      </c>
      <c r="F97" s="61">
        <f xml:space="preserve"> F$78</f>
        <v>43647</v>
      </c>
      <c r="G97" s="61" t="str">
        <f xml:space="preserve"> G$78</f>
        <v>date</v>
      </c>
      <c r="H97" s="61"/>
      <c r="I97" s="61"/>
      <c r="J97" s="61"/>
      <c r="K97" s="61"/>
      <c r="L97" s="61"/>
      <c r="M97" s="61"/>
      <c r="N97" s="62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</row>
    <row r="98" spans="1:78" s="116" customFormat="1" x14ac:dyDescent="0.2">
      <c r="A98" s="58"/>
      <c r="B98" s="58"/>
      <c r="C98" s="72"/>
      <c r="D98" s="61"/>
      <c r="E98" s="61" t="str">
        <f xml:space="preserve"> E$86</f>
        <v>Operation end period date</v>
      </c>
      <c r="F98" s="61">
        <f xml:space="preserve"> F$86</f>
        <v>54604</v>
      </c>
      <c r="G98" s="61" t="str">
        <f xml:space="preserve"> G$86</f>
        <v>date</v>
      </c>
      <c r="H98" s="61"/>
      <c r="I98" s="61"/>
      <c r="J98" s="61"/>
      <c r="K98" s="61"/>
      <c r="L98" s="61"/>
      <c r="M98" s="61"/>
      <c r="N98" s="62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</row>
    <row r="99" spans="1:78" s="114" customFormat="1" x14ac:dyDescent="0.2">
      <c r="A99" s="46"/>
      <c r="B99" s="46"/>
      <c r="C99" s="97"/>
      <c r="D99" s="35"/>
      <c r="E99" s="35" t="str">
        <f xml:space="preserve"> E$19</f>
        <v>Model period beginning</v>
      </c>
      <c r="F99" s="35">
        <f t="shared" ref="F99:BQ99" si="85" xml:space="preserve"> F$19</f>
        <v>0</v>
      </c>
      <c r="G99" s="35" t="str">
        <f t="shared" si="85"/>
        <v>date</v>
      </c>
      <c r="H99" s="35">
        <f t="shared" si="85"/>
        <v>0</v>
      </c>
      <c r="I99" s="35">
        <f t="shared" si="85"/>
        <v>0</v>
      </c>
      <c r="J99" s="35">
        <f t="shared" si="85"/>
        <v>42370</v>
      </c>
      <c r="K99" s="35">
        <f t="shared" si="85"/>
        <v>42552</v>
      </c>
      <c r="L99" s="35">
        <f t="shared" si="85"/>
        <v>42736</v>
      </c>
      <c r="M99" s="35">
        <f t="shared" si="85"/>
        <v>42917</v>
      </c>
      <c r="N99" s="35">
        <f t="shared" si="85"/>
        <v>43101</v>
      </c>
      <c r="O99" s="35">
        <f t="shared" si="85"/>
        <v>43282</v>
      </c>
      <c r="P99" s="35">
        <f t="shared" si="85"/>
        <v>43466</v>
      </c>
      <c r="Q99" s="35">
        <f t="shared" si="85"/>
        <v>43647</v>
      </c>
      <c r="R99" s="35">
        <f t="shared" si="85"/>
        <v>43831</v>
      </c>
      <c r="S99" s="35">
        <f t="shared" si="85"/>
        <v>44013</v>
      </c>
      <c r="T99" s="35">
        <f t="shared" si="85"/>
        <v>44197</v>
      </c>
      <c r="U99" s="35">
        <f t="shared" si="85"/>
        <v>44378</v>
      </c>
      <c r="V99" s="35">
        <f t="shared" si="85"/>
        <v>44562</v>
      </c>
      <c r="W99" s="35">
        <f t="shared" si="85"/>
        <v>44743</v>
      </c>
      <c r="X99" s="35">
        <f t="shared" si="85"/>
        <v>44927</v>
      </c>
      <c r="Y99" s="35">
        <f t="shared" si="85"/>
        <v>45108</v>
      </c>
      <c r="Z99" s="35">
        <f t="shared" si="85"/>
        <v>45292</v>
      </c>
      <c r="AA99" s="35">
        <f t="shared" si="85"/>
        <v>45474</v>
      </c>
      <c r="AB99" s="35">
        <f t="shared" si="85"/>
        <v>45658</v>
      </c>
      <c r="AC99" s="35">
        <f t="shared" si="85"/>
        <v>45839</v>
      </c>
      <c r="AD99" s="35">
        <f t="shared" si="85"/>
        <v>46023</v>
      </c>
      <c r="AE99" s="35">
        <f t="shared" si="85"/>
        <v>46204</v>
      </c>
      <c r="AF99" s="35">
        <f t="shared" si="85"/>
        <v>46388</v>
      </c>
      <c r="AG99" s="35">
        <f t="shared" si="85"/>
        <v>46569</v>
      </c>
      <c r="AH99" s="35">
        <f t="shared" si="85"/>
        <v>46753</v>
      </c>
      <c r="AI99" s="35">
        <f t="shared" si="85"/>
        <v>46935</v>
      </c>
      <c r="AJ99" s="35">
        <f t="shared" si="85"/>
        <v>47119</v>
      </c>
      <c r="AK99" s="35">
        <f t="shared" si="85"/>
        <v>47300</v>
      </c>
      <c r="AL99" s="35">
        <f t="shared" si="85"/>
        <v>47484</v>
      </c>
      <c r="AM99" s="35">
        <f t="shared" si="85"/>
        <v>47665</v>
      </c>
      <c r="AN99" s="35">
        <f t="shared" si="85"/>
        <v>47849</v>
      </c>
      <c r="AO99" s="35">
        <f t="shared" si="85"/>
        <v>48030</v>
      </c>
      <c r="AP99" s="35">
        <f t="shared" si="85"/>
        <v>48214</v>
      </c>
      <c r="AQ99" s="35">
        <f t="shared" si="85"/>
        <v>48396</v>
      </c>
      <c r="AR99" s="35">
        <f t="shared" si="85"/>
        <v>48580</v>
      </c>
      <c r="AS99" s="35">
        <f t="shared" si="85"/>
        <v>48761</v>
      </c>
      <c r="AT99" s="35">
        <f t="shared" si="85"/>
        <v>48945</v>
      </c>
      <c r="AU99" s="35">
        <f t="shared" si="85"/>
        <v>49126</v>
      </c>
      <c r="AV99" s="35">
        <f t="shared" si="85"/>
        <v>49310</v>
      </c>
      <c r="AW99" s="35">
        <f t="shared" si="85"/>
        <v>49491</v>
      </c>
      <c r="AX99" s="35">
        <f t="shared" si="85"/>
        <v>49675</v>
      </c>
      <c r="AY99" s="35">
        <f t="shared" si="85"/>
        <v>49857</v>
      </c>
      <c r="AZ99" s="35">
        <f t="shared" si="85"/>
        <v>50041</v>
      </c>
      <c r="BA99" s="35">
        <f t="shared" si="85"/>
        <v>50222</v>
      </c>
      <c r="BB99" s="35">
        <f t="shared" si="85"/>
        <v>50406</v>
      </c>
      <c r="BC99" s="35">
        <f t="shared" si="85"/>
        <v>50587</v>
      </c>
      <c r="BD99" s="35">
        <f t="shared" si="85"/>
        <v>50771</v>
      </c>
      <c r="BE99" s="35">
        <f t="shared" si="85"/>
        <v>50952</v>
      </c>
      <c r="BF99" s="35">
        <f t="shared" si="85"/>
        <v>51136</v>
      </c>
      <c r="BG99" s="35">
        <f t="shared" si="85"/>
        <v>51318</v>
      </c>
      <c r="BH99" s="35">
        <f t="shared" si="85"/>
        <v>51502</v>
      </c>
      <c r="BI99" s="35">
        <f t="shared" si="85"/>
        <v>51683</v>
      </c>
      <c r="BJ99" s="35">
        <f t="shared" si="85"/>
        <v>51867</v>
      </c>
      <c r="BK99" s="35">
        <f t="shared" si="85"/>
        <v>52048</v>
      </c>
      <c r="BL99" s="35">
        <f t="shared" si="85"/>
        <v>52232</v>
      </c>
      <c r="BM99" s="35">
        <f t="shared" si="85"/>
        <v>52413</v>
      </c>
      <c r="BN99" s="35">
        <f t="shared" si="85"/>
        <v>52597</v>
      </c>
      <c r="BO99" s="35">
        <f t="shared" si="85"/>
        <v>52779</v>
      </c>
      <c r="BP99" s="35">
        <f t="shared" si="85"/>
        <v>52963</v>
      </c>
      <c r="BQ99" s="35">
        <f t="shared" si="85"/>
        <v>53144</v>
      </c>
      <c r="BR99" s="35">
        <f xml:space="preserve"> BR$19</f>
        <v>53328</v>
      </c>
      <c r="BS99" s="35">
        <f t="shared" ref="BS99:BZ99" si="86" xml:space="preserve"> BS$19</f>
        <v>53509</v>
      </c>
      <c r="BT99" s="35">
        <f t="shared" si="86"/>
        <v>53693</v>
      </c>
      <c r="BU99" s="35">
        <f t="shared" si="86"/>
        <v>53874</v>
      </c>
      <c r="BV99" s="35">
        <f t="shared" si="86"/>
        <v>54058</v>
      </c>
      <c r="BW99" s="35">
        <f t="shared" si="86"/>
        <v>54240</v>
      </c>
      <c r="BX99" s="35">
        <f t="shared" si="86"/>
        <v>54424</v>
      </c>
      <c r="BY99" s="35">
        <f t="shared" si="86"/>
        <v>54605</v>
      </c>
      <c r="BZ99" s="35">
        <f t="shared" si="86"/>
        <v>54789</v>
      </c>
    </row>
    <row r="100" spans="1:78" s="114" customFormat="1" x14ac:dyDescent="0.2">
      <c r="A100" s="46"/>
      <c r="B100" s="42"/>
      <c r="C100" s="43"/>
      <c r="D100" s="44"/>
      <c r="E100" s="45" t="str">
        <f t="shared" ref="E100:BP100" si="87" xml:space="preserve"> E$23</f>
        <v>Model period ending</v>
      </c>
      <c r="F100" s="45">
        <f t="shared" si="87"/>
        <v>0</v>
      </c>
      <c r="G100" s="45" t="str">
        <f t="shared" si="87"/>
        <v>date</v>
      </c>
      <c r="H100" s="45">
        <f t="shared" si="87"/>
        <v>0</v>
      </c>
      <c r="I100" s="35">
        <f t="shared" si="87"/>
        <v>0</v>
      </c>
      <c r="J100" s="45">
        <f t="shared" si="87"/>
        <v>42551</v>
      </c>
      <c r="K100" s="45">
        <f t="shared" si="87"/>
        <v>42735</v>
      </c>
      <c r="L100" s="45">
        <f t="shared" si="87"/>
        <v>42916</v>
      </c>
      <c r="M100" s="45">
        <f t="shared" si="87"/>
        <v>43100</v>
      </c>
      <c r="N100" s="45">
        <f t="shared" si="87"/>
        <v>43281</v>
      </c>
      <c r="O100" s="45">
        <f t="shared" si="87"/>
        <v>43465</v>
      </c>
      <c r="P100" s="45">
        <f t="shared" si="87"/>
        <v>43646</v>
      </c>
      <c r="Q100" s="45">
        <f t="shared" si="87"/>
        <v>43830</v>
      </c>
      <c r="R100" s="45">
        <f t="shared" si="87"/>
        <v>44012</v>
      </c>
      <c r="S100" s="45">
        <f t="shared" si="87"/>
        <v>44196</v>
      </c>
      <c r="T100" s="45">
        <f t="shared" si="87"/>
        <v>44377</v>
      </c>
      <c r="U100" s="45">
        <f t="shared" si="87"/>
        <v>44561</v>
      </c>
      <c r="V100" s="45">
        <f t="shared" si="87"/>
        <v>44742</v>
      </c>
      <c r="W100" s="45">
        <f t="shared" si="87"/>
        <v>44926</v>
      </c>
      <c r="X100" s="45">
        <f t="shared" si="87"/>
        <v>45107</v>
      </c>
      <c r="Y100" s="45">
        <f t="shared" si="87"/>
        <v>45291</v>
      </c>
      <c r="Z100" s="45">
        <f t="shared" si="87"/>
        <v>45473</v>
      </c>
      <c r="AA100" s="45">
        <f t="shared" si="87"/>
        <v>45657</v>
      </c>
      <c r="AB100" s="45">
        <f t="shared" si="87"/>
        <v>45838</v>
      </c>
      <c r="AC100" s="45">
        <f t="shared" si="87"/>
        <v>46022</v>
      </c>
      <c r="AD100" s="45">
        <f t="shared" si="87"/>
        <v>46203</v>
      </c>
      <c r="AE100" s="45">
        <f t="shared" si="87"/>
        <v>46387</v>
      </c>
      <c r="AF100" s="45">
        <f t="shared" si="87"/>
        <v>46568</v>
      </c>
      <c r="AG100" s="45">
        <f t="shared" si="87"/>
        <v>46752</v>
      </c>
      <c r="AH100" s="45">
        <f t="shared" si="87"/>
        <v>46934</v>
      </c>
      <c r="AI100" s="45">
        <f t="shared" si="87"/>
        <v>47118</v>
      </c>
      <c r="AJ100" s="45">
        <f t="shared" si="87"/>
        <v>47299</v>
      </c>
      <c r="AK100" s="45">
        <f t="shared" si="87"/>
        <v>47483</v>
      </c>
      <c r="AL100" s="45">
        <f t="shared" si="87"/>
        <v>47664</v>
      </c>
      <c r="AM100" s="45">
        <f t="shared" si="87"/>
        <v>47848</v>
      </c>
      <c r="AN100" s="45">
        <f t="shared" si="87"/>
        <v>48029</v>
      </c>
      <c r="AO100" s="45">
        <f t="shared" si="87"/>
        <v>48213</v>
      </c>
      <c r="AP100" s="45">
        <f t="shared" si="87"/>
        <v>48395</v>
      </c>
      <c r="AQ100" s="45">
        <f t="shared" si="87"/>
        <v>48579</v>
      </c>
      <c r="AR100" s="45">
        <f t="shared" si="87"/>
        <v>48760</v>
      </c>
      <c r="AS100" s="45">
        <f t="shared" si="87"/>
        <v>48944</v>
      </c>
      <c r="AT100" s="45">
        <f t="shared" si="87"/>
        <v>49125</v>
      </c>
      <c r="AU100" s="45">
        <f t="shared" si="87"/>
        <v>49309</v>
      </c>
      <c r="AV100" s="45">
        <f t="shared" si="87"/>
        <v>49490</v>
      </c>
      <c r="AW100" s="45">
        <f t="shared" si="87"/>
        <v>49674</v>
      </c>
      <c r="AX100" s="45">
        <f t="shared" si="87"/>
        <v>49856</v>
      </c>
      <c r="AY100" s="45">
        <f t="shared" si="87"/>
        <v>50040</v>
      </c>
      <c r="AZ100" s="45">
        <f t="shared" si="87"/>
        <v>50221</v>
      </c>
      <c r="BA100" s="45">
        <f t="shared" si="87"/>
        <v>50405</v>
      </c>
      <c r="BB100" s="45">
        <f t="shared" si="87"/>
        <v>50586</v>
      </c>
      <c r="BC100" s="45">
        <f t="shared" si="87"/>
        <v>50770</v>
      </c>
      <c r="BD100" s="45">
        <f t="shared" si="87"/>
        <v>50951</v>
      </c>
      <c r="BE100" s="45">
        <f t="shared" si="87"/>
        <v>51135</v>
      </c>
      <c r="BF100" s="45">
        <f t="shared" si="87"/>
        <v>51317</v>
      </c>
      <c r="BG100" s="45">
        <f t="shared" si="87"/>
        <v>51501</v>
      </c>
      <c r="BH100" s="45">
        <f t="shared" si="87"/>
        <v>51682</v>
      </c>
      <c r="BI100" s="45">
        <f t="shared" si="87"/>
        <v>51866</v>
      </c>
      <c r="BJ100" s="45">
        <f t="shared" si="87"/>
        <v>52047</v>
      </c>
      <c r="BK100" s="45">
        <f t="shared" si="87"/>
        <v>52231</v>
      </c>
      <c r="BL100" s="45">
        <f t="shared" si="87"/>
        <v>52412</v>
      </c>
      <c r="BM100" s="45">
        <f t="shared" si="87"/>
        <v>52596</v>
      </c>
      <c r="BN100" s="45">
        <f t="shared" si="87"/>
        <v>52778</v>
      </c>
      <c r="BO100" s="45">
        <f t="shared" si="87"/>
        <v>52962</v>
      </c>
      <c r="BP100" s="45">
        <f t="shared" si="87"/>
        <v>53143</v>
      </c>
      <c r="BQ100" s="45">
        <f xml:space="preserve"> BQ$23</f>
        <v>53327</v>
      </c>
      <c r="BR100" s="45">
        <f xml:space="preserve"> BR$23</f>
        <v>53508</v>
      </c>
      <c r="BS100" s="45">
        <f t="shared" ref="BS100:BZ100" si="88" xml:space="preserve"> BS$23</f>
        <v>53692</v>
      </c>
      <c r="BT100" s="45">
        <f t="shared" si="88"/>
        <v>53873</v>
      </c>
      <c r="BU100" s="45">
        <f t="shared" si="88"/>
        <v>54057</v>
      </c>
      <c r="BV100" s="45">
        <f t="shared" si="88"/>
        <v>54239</v>
      </c>
      <c r="BW100" s="45">
        <f t="shared" si="88"/>
        <v>54423</v>
      </c>
      <c r="BX100" s="45">
        <f t="shared" si="88"/>
        <v>54604</v>
      </c>
      <c r="BY100" s="45">
        <f t="shared" si="88"/>
        <v>54788</v>
      </c>
      <c r="BZ100" s="45">
        <f t="shared" si="88"/>
        <v>54969</v>
      </c>
    </row>
    <row r="101" spans="1:78" x14ac:dyDescent="0.2">
      <c r="E101" s="57" t="s">
        <v>88</v>
      </c>
      <c r="G101" s="57" t="s">
        <v>8</v>
      </c>
      <c r="H101" s="57">
        <f xml:space="preserve"> SUM(J101:BZ101)</f>
        <v>10958</v>
      </c>
      <c r="J101" s="57">
        <f t="shared" ref="J101:AO101" si="89" xml:space="preserve"> MAX(0, (MIN($F98, J100) - MAX($F97, J99) + 1))</f>
        <v>0</v>
      </c>
      <c r="K101" s="57">
        <f t="shared" si="89"/>
        <v>0</v>
      </c>
      <c r="L101" s="57">
        <f t="shared" si="89"/>
        <v>0</v>
      </c>
      <c r="M101" s="57">
        <f t="shared" si="89"/>
        <v>0</v>
      </c>
      <c r="N101" s="57">
        <f t="shared" si="89"/>
        <v>0</v>
      </c>
      <c r="O101" s="57">
        <f t="shared" si="89"/>
        <v>0</v>
      </c>
      <c r="P101" s="57">
        <f t="shared" si="89"/>
        <v>0</v>
      </c>
      <c r="Q101" s="57">
        <f t="shared" si="89"/>
        <v>184</v>
      </c>
      <c r="R101" s="57">
        <f t="shared" si="89"/>
        <v>182</v>
      </c>
      <c r="S101" s="57">
        <f t="shared" si="89"/>
        <v>184</v>
      </c>
      <c r="T101" s="57">
        <f t="shared" si="89"/>
        <v>181</v>
      </c>
      <c r="U101" s="57">
        <f t="shared" si="89"/>
        <v>184</v>
      </c>
      <c r="V101" s="57">
        <f t="shared" si="89"/>
        <v>181</v>
      </c>
      <c r="W101" s="57">
        <f t="shared" si="89"/>
        <v>184</v>
      </c>
      <c r="X101" s="57">
        <f t="shared" si="89"/>
        <v>181</v>
      </c>
      <c r="Y101" s="57">
        <f t="shared" si="89"/>
        <v>184</v>
      </c>
      <c r="Z101" s="57">
        <f t="shared" si="89"/>
        <v>182</v>
      </c>
      <c r="AA101" s="57">
        <f t="shared" si="89"/>
        <v>184</v>
      </c>
      <c r="AB101" s="57">
        <f t="shared" si="89"/>
        <v>181</v>
      </c>
      <c r="AC101" s="57">
        <f t="shared" si="89"/>
        <v>184</v>
      </c>
      <c r="AD101" s="57">
        <f t="shared" si="89"/>
        <v>181</v>
      </c>
      <c r="AE101" s="57">
        <f t="shared" si="89"/>
        <v>184</v>
      </c>
      <c r="AF101" s="57">
        <f t="shared" si="89"/>
        <v>181</v>
      </c>
      <c r="AG101" s="57">
        <f t="shared" si="89"/>
        <v>184</v>
      </c>
      <c r="AH101" s="57">
        <f t="shared" si="89"/>
        <v>182</v>
      </c>
      <c r="AI101" s="57">
        <f t="shared" si="89"/>
        <v>184</v>
      </c>
      <c r="AJ101" s="57">
        <f t="shared" si="89"/>
        <v>181</v>
      </c>
      <c r="AK101" s="57">
        <f t="shared" si="89"/>
        <v>184</v>
      </c>
      <c r="AL101" s="57">
        <f t="shared" si="89"/>
        <v>181</v>
      </c>
      <c r="AM101" s="57">
        <f t="shared" si="89"/>
        <v>184</v>
      </c>
      <c r="AN101" s="57">
        <f t="shared" si="89"/>
        <v>181</v>
      </c>
      <c r="AO101" s="57">
        <f t="shared" si="89"/>
        <v>184</v>
      </c>
      <c r="AP101" s="57">
        <f t="shared" ref="AP101:BI101" si="90" xml:space="preserve"> MAX(0, (MIN($F98, AP100) - MAX($F97, AP99) + 1))</f>
        <v>182</v>
      </c>
      <c r="AQ101" s="57">
        <f t="shared" si="90"/>
        <v>184</v>
      </c>
      <c r="AR101" s="57">
        <f t="shared" si="90"/>
        <v>181</v>
      </c>
      <c r="AS101" s="57">
        <f t="shared" si="90"/>
        <v>184</v>
      </c>
      <c r="AT101" s="57">
        <f t="shared" si="90"/>
        <v>181</v>
      </c>
      <c r="AU101" s="57">
        <f t="shared" si="90"/>
        <v>184</v>
      </c>
      <c r="AV101" s="57">
        <f t="shared" si="90"/>
        <v>181</v>
      </c>
      <c r="AW101" s="57">
        <f t="shared" si="90"/>
        <v>184</v>
      </c>
      <c r="AX101" s="57">
        <f t="shared" si="90"/>
        <v>182</v>
      </c>
      <c r="AY101" s="57">
        <f t="shared" si="90"/>
        <v>184</v>
      </c>
      <c r="AZ101" s="57">
        <f t="shared" si="90"/>
        <v>181</v>
      </c>
      <c r="BA101" s="57">
        <f t="shared" si="90"/>
        <v>184</v>
      </c>
      <c r="BB101" s="57">
        <f t="shared" si="90"/>
        <v>181</v>
      </c>
      <c r="BC101" s="57">
        <f t="shared" si="90"/>
        <v>184</v>
      </c>
      <c r="BD101" s="57">
        <f t="shared" si="90"/>
        <v>181</v>
      </c>
      <c r="BE101" s="57">
        <f t="shared" si="90"/>
        <v>184</v>
      </c>
      <c r="BF101" s="57">
        <f t="shared" si="90"/>
        <v>182</v>
      </c>
      <c r="BG101" s="57">
        <f t="shared" si="90"/>
        <v>184</v>
      </c>
      <c r="BH101" s="57">
        <f t="shared" si="90"/>
        <v>181</v>
      </c>
      <c r="BI101" s="57">
        <f t="shared" si="90"/>
        <v>184</v>
      </c>
      <c r="BJ101" s="57">
        <f t="shared" ref="BJ101:BR101" si="91" xml:space="preserve"> MAX(0, (MIN($F98, BJ100) - MAX($F97, BJ99) + 1))</f>
        <v>181</v>
      </c>
      <c r="BK101" s="57">
        <f t="shared" si="91"/>
        <v>184</v>
      </c>
      <c r="BL101" s="57">
        <f t="shared" si="91"/>
        <v>181</v>
      </c>
      <c r="BM101" s="57">
        <f t="shared" si="91"/>
        <v>184</v>
      </c>
      <c r="BN101" s="57">
        <f t="shared" si="91"/>
        <v>182</v>
      </c>
      <c r="BO101" s="57">
        <f t="shared" si="91"/>
        <v>184</v>
      </c>
      <c r="BP101" s="57">
        <f t="shared" si="91"/>
        <v>181</v>
      </c>
      <c r="BQ101" s="57">
        <f t="shared" si="91"/>
        <v>184</v>
      </c>
      <c r="BR101" s="57">
        <f t="shared" si="91"/>
        <v>181</v>
      </c>
      <c r="BS101" s="57">
        <f t="shared" ref="BS101:BZ101" si="92" xml:space="preserve"> MAX(0, (MIN($F98, BS100) - MAX($F97, BS99) + 1))</f>
        <v>184</v>
      </c>
      <c r="BT101" s="57">
        <f t="shared" si="92"/>
        <v>181</v>
      </c>
      <c r="BU101" s="57">
        <f t="shared" si="92"/>
        <v>184</v>
      </c>
      <c r="BV101" s="57">
        <f t="shared" si="92"/>
        <v>182</v>
      </c>
      <c r="BW101" s="57">
        <f t="shared" si="92"/>
        <v>184</v>
      </c>
      <c r="BX101" s="57">
        <f t="shared" si="92"/>
        <v>181</v>
      </c>
      <c r="BY101" s="57">
        <f t="shared" si="92"/>
        <v>0</v>
      </c>
      <c r="BZ101" s="57">
        <f t="shared" si="92"/>
        <v>0</v>
      </c>
    </row>
    <row r="102" spans="1:78" s="115" customFormat="1" x14ac:dyDescent="0.2">
      <c r="A102" s="12"/>
      <c r="B102" s="12"/>
      <c r="C102" s="8"/>
      <c r="D102" s="9"/>
      <c r="E102" s="11"/>
      <c r="F102" s="37"/>
      <c r="G102" s="39"/>
      <c r="H102" s="39"/>
      <c r="I102" s="39"/>
      <c r="J102" s="39"/>
      <c r="K102" s="39"/>
      <c r="L102" s="39"/>
      <c r="M102" s="39"/>
      <c r="N102" s="4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</row>
    <row r="103" spans="1:78" s="14" customFormat="1" x14ac:dyDescent="0.2">
      <c r="A103" s="47"/>
      <c r="B103" s="47"/>
      <c r="C103" s="28"/>
      <c r="D103" s="9"/>
      <c r="E103" s="181" t="str">
        <f xml:space="preserve"> InpC!E$20</f>
        <v>Days in a month</v>
      </c>
      <c r="F103" s="181">
        <f xml:space="preserve"> InpC!F$20</f>
        <v>30</v>
      </c>
      <c r="G103" s="181" t="str">
        <f xml:space="preserve"> InpC!G$20</f>
        <v>days</v>
      </c>
      <c r="H103" s="11"/>
      <c r="I103" s="7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</row>
    <row r="104" spans="1:78" s="14" customFormat="1" x14ac:dyDescent="0.2">
      <c r="A104" s="47"/>
      <c r="B104" s="47"/>
      <c r="C104" s="28"/>
      <c r="D104" s="9"/>
      <c r="E104" s="11" t="str">
        <f xml:space="preserve"> E$101</f>
        <v>Days in operation period</v>
      </c>
      <c r="F104" s="11">
        <f t="shared" ref="F104:BQ104" si="93" xml:space="preserve"> F$101</f>
        <v>0</v>
      </c>
      <c r="G104" s="11" t="str">
        <f t="shared" si="93"/>
        <v>days</v>
      </c>
      <c r="H104" s="11">
        <f t="shared" si="93"/>
        <v>10958</v>
      </c>
      <c r="I104" s="11">
        <f t="shared" si="93"/>
        <v>0</v>
      </c>
      <c r="J104" s="11">
        <f t="shared" si="93"/>
        <v>0</v>
      </c>
      <c r="K104" s="11">
        <f t="shared" si="93"/>
        <v>0</v>
      </c>
      <c r="L104" s="11">
        <f t="shared" si="93"/>
        <v>0</v>
      </c>
      <c r="M104" s="11">
        <f t="shared" si="93"/>
        <v>0</v>
      </c>
      <c r="N104" s="11">
        <f t="shared" si="93"/>
        <v>0</v>
      </c>
      <c r="O104" s="11">
        <f t="shared" si="93"/>
        <v>0</v>
      </c>
      <c r="P104" s="11">
        <f t="shared" si="93"/>
        <v>0</v>
      </c>
      <c r="Q104" s="11">
        <f t="shared" si="93"/>
        <v>184</v>
      </c>
      <c r="R104" s="11">
        <f t="shared" si="93"/>
        <v>182</v>
      </c>
      <c r="S104" s="11">
        <f t="shared" si="93"/>
        <v>184</v>
      </c>
      <c r="T104" s="11">
        <f t="shared" si="93"/>
        <v>181</v>
      </c>
      <c r="U104" s="11">
        <f t="shared" si="93"/>
        <v>184</v>
      </c>
      <c r="V104" s="11">
        <f t="shared" si="93"/>
        <v>181</v>
      </c>
      <c r="W104" s="11">
        <f t="shared" si="93"/>
        <v>184</v>
      </c>
      <c r="X104" s="11">
        <f t="shared" si="93"/>
        <v>181</v>
      </c>
      <c r="Y104" s="11">
        <f t="shared" si="93"/>
        <v>184</v>
      </c>
      <c r="Z104" s="11">
        <f t="shared" si="93"/>
        <v>182</v>
      </c>
      <c r="AA104" s="11">
        <f t="shared" si="93"/>
        <v>184</v>
      </c>
      <c r="AB104" s="11">
        <f t="shared" si="93"/>
        <v>181</v>
      </c>
      <c r="AC104" s="11">
        <f t="shared" si="93"/>
        <v>184</v>
      </c>
      <c r="AD104" s="11">
        <f t="shared" si="93"/>
        <v>181</v>
      </c>
      <c r="AE104" s="11">
        <f t="shared" si="93"/>
        <v>184</v>
      </c>
      <c r="AF104" s="11">
        <f t="shared" si="93"/>
        <v>181</v>
      </c>
      <c r="AG104" s="11">
        <f t="shared" si="93"/>
        <v>184</v>
      </c>
      <c r="AH104" s="11">
        <f t="shared" si="93"/>
        <v>182</v>
      </c>
      <c r="AI104" s="11">
        <f t="shared" si="93"/>
        <v>184</v>
      </c>
      <c r="AJ104" s="11">
        <f t="shared" si="93"/>
        <v>181</v>
      </c>
      <c r="AK104" s="11">
        <f t="shared" si="93"/>
        <v>184</v>
      </c>
      <c r="AL104" s="11">
        <f t="shared" si="93"/>
        <v>181</v>
      </c>
      <c r="AM104" s="11">
        <f t="shared" si="93"/>
        <v>184</v>
      </c>
      <c r="AN104" s="11">
        <f t="shared" si="93"/>
        <v>181</v>
      </c>
      <c r="AO104" s="11">
        <f t="shared" si="93"/>
        <v>184</v>
      </c>
      <c r="AP104" s="11">
        <f t="shared" si="93"/>
        <v>182</v>
      </c>
      <c r="AQ104" s="11">
        <f t="shared" si="93"/>
        <v>184</v>
      </c>
      <c r="AR104" s="11">
        <f t="shared" si="93"/>
        <v>181</v>
      </c>
      <c r="AS104" s="11">
        <f t="shared" si="93"/>
        <v>184</v>
      </c>
      <c r="AT104" s="11">
        <f t="shared" si="93"/>
        <v>181</v>
      </c>
      <c r="AU104" s="11">
        <f t="shared" si="93"/>
        <v>184</v>
      </c>
      <c r="AV104" s="11">
        <f t="shared" si="93"/>
        <v>181</v>
      </c>
      <c r="AW104" s="11">
        <f t="shared" si="93"/>
        <v>184</v>
      </c>
      <c r="AX104" s="11">
        <f t="shared" si="93"/>
        <v>182</v>
      </c>
      <c r="AY104" s="11">
        <f t="shared" si="93"/>
        <v>184</v>
      </c>
      <c r="AZ104" s="11">
        <f t="shared" si="93"/>
        <v>181</v>
      </c>
      <c r="BA104" s="11">
        <f t="shared" si="93"/>
        <v>184</v>
      </c>
      <c r="BB104" s="11">
        <f t="shared" si="93"/>
        <v>181</v>
      </c>
      <c r="BC104" s="11">
        <f t="shared" si="93"/>
        <v>184</v>
      </c>
      <c r="BD104" s="11">
        <f t="shared" si="93"/>
        <v>181</v>
      </c>
      <c r="BE104" s="11">
        <f t="shared" si="93"/>
        <v>184</v>
      </c>
      <c r="BF104" s="11">
        <f t="shared" si="93"/>
        <v>182</v>
      </c>
      <c r="BG104" s="11">
        <f t="shared" si="93"/>
        <v>184</v>
      </c>
      <c r="BH104" s="11">
        <f t="shared" si="93"/>
        <v>181</v>
      </c>
      <c r="BI104" s="11">
        <f t="shared" si="93"/>
        <v>184</v>
      </c>
      <c r="BJ104" s="11">
        <f t="shared" si="93"/>
        <v>181</v>
      </c>
      <c r="BK104" s="11">
        <f t="shared" si="93"/>
        <v>184</v>
      </c>
      <c r="BL104" s="11">
        <f t="shared" si="93"/>
        <v>181</v>
      </c>
      <c r="BM104" s="11">
        <f t="shared" si="93"/>
        <v>184</v>
      </c>
      <c r="BN104" s="11">
        <f t="shared" si="93"/>
        <v>182</v>
      </c>
      <c r="BO104" s="11">
        <f t="shared" si="93"/>
        <v>184</v>
      </c>
      <c r="BP104" s="11">
        <f t="shared" si="93"/>
        <v>181</v>
      </c>
      <c r="BQ104" s="11">
        <f t="shared" si="93"/>
        <v>184</v>
      </c>
      <c r="BR104" s="11">
        <f xml:space="preserve"> BR$101</f>
        <v>181</v>
      </c>
      <c r="BS104" s="11">
        <f t="shared" ref="BS104:BZ104" si="94" xml:space="preserve"> BS$101</f>
        <v>184</v>
      </c>
      <c r="BT104" s="11">
        <f t="shared" si="94"/>
        <v>181</v>
      </c>
      <c r="BU104" s="11">
        <f t="shared" si="94"/>
        <v>184</v>
      </c>
      <c r="BV104" s="11">
        <f t="shared" si="94"/>
        <v>182</v>
      </c>
      <c r="BW104" s="11">
        <f t="shared" si="94"/>
        <v>184</v>
      </c>
      <c r="BX104" s="11">
        <f t="shared" si="94"/>
        <v>181</v>
      </c>
      <c r="BY104" s="11">
        <f t="shared" si="94"/>
        <v>0</v>
      </c>
      <c r="BZ104" s="11">
        <f t="shared" si="94"/>
        <v>0</v>
      </c>
    </row>
    <row r="105" spans="1:78" s="14" customFormat="1" x14ac:dyDescent="0.2">
      <c r="A105" s="47"/>
      <c r="B105" s="47"/>
      <c r="C105" s="28"/>
      <c r="D105" s="9"/>
      <c r="E105" s="11" t="s">
        <v>89</v>
      </c>
      <c r="F105" s="11"/>
      <c r="G105" s="11" t="s">
        <v>12</v>
      </c>
      <c r="H105" s="11">
        <f xml:space="preserve"> SUM(J105:BZ105)</f>
        <v>360</v>
      </c>
      <c r="I105" s="7"/>
      <c r="J105" s="11">
        <f t="shared" ref="J105:AO105" si="95" xml:space="preserve"> ROUND(J104 / $F103, 0)</f>
        <v>0</v>
      </c>
      <c r="K105" s="11">
        <f t="shared" si="95"/>
        <v>0</v>
      </c>
      <c r="L105" s="11">
        <f t="shared" si="95"/>
        <v>0</v>
      </c>
      <c r="M105" s="11">
        <f t="shared" si="95"/>
        <v>0</v>
      </c>
      <c r="N105" s="11">
        <f t="shared" si="95"/>
        <v>0</v>
      </c>
      <c r="O105" s="11">
        <f t="shared" si="95"/>
        <v>0</v>
      </c>
      <c r="P105" s="11">
        <f t="shared" si="95"/>
        <v>0</v>
      </c>
      <c r="Q105" s="11">
        <f t="shared" si="95"/>
        <v>6</v>
      </c>
      <c r="R105" s="11">
        <f t="shared" si="95"/>
        <v>6</v>
      </c>
      <c r="S105" s="11">
        <f t="shared" si="95"/>
        <v>6</v>
      </c>
      <c r="T105" s="11">
        <f t="shared" si="95"/>
        <v>6</v>
      </c>
      <c r="U105" s="11">
        <f t="shared" si="95"/>
        <v>6</v>
      </c>
      <c r="V105" s="11">
        <f t="shared" si="95"/>
        <v>6</v>
      </c>
      <c r="W105" s="11">
        <f t="shared" si="95"/>
        <v>6</v>
      </c>
      <c r="X105" s="11">
        <f t="shared" si="95"/>
        <v>6</v>
      </c>
      <c r="Y105" s="11">
        <f t="shared" si="95"/>
        <v>6</v>
      </c>
      <c r="Z105" s="11">
        <f t="shared" si="95"/>
        <v>6</v>
      </c>
      <c r="AA105" s="11">
        <f t="shared" si="95"/>
        <v>6</v>
      </c>
      <c r="AB105" s="11">
        <f t="shared" si="95"/>
        <v>6</v>
      </c>
      <c r="AC105" s="11">
        <f t="shared" si="95"/>
        <v>6</v>
      </c>
      <c r="AD105" s="11">
        <f t="shared" si="95"/>
        <v>6</v>
      </c>
      <c r="AE105" s="11">
        <f t="shared" si="95"/>
        <v>6</v>
      </c>
      <c r="AF105" s="11">
        <f t="shared" si="95"/>
        <v>6</v>
      </c>
      <c r="AG105" s="11">
        <f t="shared" si="95"/>
        <v>6</v>
      </c>
      <c r="AH105" s="11">
        <f t="shared" si="95"/>
        <v>6</v>
      </c>
      <c r="AI105" s="11">
        <f t="shared" si="95"/>
        <v>6</v>
      </c>
      <c r="AJ105" s="11">
        <f t="shared" si="95"/>
        <v>6</v>
      </c>
      <c r="AK105" s="11">
        <f t="shared" si="95"/>
        <v>6</v>
      </c>
      <c r="AL105" s="11">
        <f t="shared" si="95"/>
        <v>6</v>
      </c>
      <c r="AM105" s="11">
        <f t="shared" si="95"/>
        <v>6</v>
      </c>
      <c r="AN105" s="11">
        <f t="shared" si="95"/>
        <v>6</v>
      </c>
      <c r="AO105" s="11">
        <f t="shared" si="95"/>
        <v>6</v>
      </c>
      <c r="AP105" s="11">
        <f t="shared" ref="AP105:BR105" si="96" xml:space="preserve"> ROUND(AP104 / $F103, 0)</f>
        <v>6</v>
      </c>
      <c r="AQ105" s="11">
        <f t="shared" si="96"/>
        <v>6</v>
      </c>
      <c r="AR105" s="11">
        <f t="shared" si="96"/>
        <v>6</v>
      </c>
      <c r="AS105" s="11">
        <f t="shared" si="96"/>
        <v>6</v>
      </c>
      <c r="AT105" s="11">
        <f t="shared" si="96"/>
        <v>6</v>
      </c>
      <c r="AU105" s="11">
        <f t="shared" si="96"/>
        <v>6</v>
      </c>
      <c r="AV105" s="11">
        <f t="shared" si="96"/>
        <v>6</v>
      </c>
      <c r="AW105" s="11">
        <f t="shared" si="96"/>
        <v>6</v>
      </c>
      <c r="AX105" s="11">
        <f t="shared" si="96"/>
        <v>6</v>
      </c>
      <c r="AY105" s="11">
        <f t="shared" si="96"/>
        <v>6</v>
      </c>
      <c r="AZ105" s="11">
        <f t="shared" si="96"/>
        <v>6</v>
      </c>
      <c r="BA105" s="11">
        <f t="shared" si="96"/>
        <v>6</v>
      </c>
      <c r="BB105" s="11">
        <f t="shared" si="96"/>
        <v>6</v>
      </c>
      <c r="BC105" s="11">
        <f t="shared" si="96"/>
        <v>6</v>
      </c>
      <c r="BD105" s="11">
        <f t="shared" si="96"/>
        <v>6</v>
      </c>
      <c r="BE105" s="11">
        <f t="shared" si="96"/>
        <v>6</v>
      </c>
      <c r="BF105" s="11">
        <f t="shared" si="96"/>
        <v>6</v>
      </c>
      <c r="BG105" s="11">
        <f t="shared" si="96"/>
        <v>6</v>
      </c>
      <c r="BH105" s="11">
        <f t="shared" si="96"/>
        <v>6</v>
      </c>
      <c r="BI105" s="11">
        <f t="shared" si="96"/>
        <v>6</v>
      </c>
      <c r="BJ105" s="11">
        <f t="shared" si="96"/>
        <v>6</v>
      </c>
      <c r="BK105" s="11">
        <f t="shared" si="96"/>
        <v>6</v>
      </c>
      <c r="BL105" s="11">
        <f t="shared" si="96"/>
        <v>6</v>
      </c>
      <c r="BM105" s="11">
        <f t="shared" si="96"/>
        <v>6</v>
      </c>
      <c r="BN105" s="11">
        <f t="shared" si="96"/>
        <v>6</v>
      </c>
      <c r="BO105" s="11">
        <f t="shared" si="96"/>
        <v>6</v>
      </c>
      <c r="BP105" s="11">
        <f t="shared" si="96"/>
        <v>6</v>
      </c>
      <c r="BQ105" s="11">
        <f t="shared" si="96"/>
        <v>6</v>
      </c>
      <c r="BR105" s="11">
        <f t="shared" si="96"/>
        <v>6</v>
      </c>
      <c r="BS105" s="11">
        <f t="shared" ref="BS105:BZ105" si="97" xml:space="preserve"> ROUND(BS104 / $F103, 0)</f>
        <v>6</v>
      </c>
      <c r="BT105" s="11">
        <f t="shared" si="97"/>
        <v>6</v>
      </c>
      <c r="BU105" s="11">
        <f t="shared" si="97"/>
        <v>6</v>
      </c>
      <c r="BV105" s="11">
        <f t="shared" si="97"/>
        <v>6</v>
      </c>
      <c r="BW105" s="11">
        <f t="shared" si="97"/>
        <v>6</v>
      </c>
      <c r="BX105" s="11">
        <f t="shared" si="97"/>
        <v>6</v>
      </c>
      <c r="BY105" s="11">
        <f t="shared" si="97"/>
        <v>0</v>
      </c>
      <c r="BZ105" s="11">
        <f t="shared" si="97"/>
        <v>0</v>
      </c>
    </row>
    <row r="106" spans="1:78" s="14" customFormat="1" x14ac:dyDescent="0.2">
      <c r="A106" s="47"/>
      <c r="B106" s="47"/>
      <c r="C106" s="28"/>
      <c r="D106" s="9"/>
      <c r="E106" s="11"/>
      <c r="F106" s="11"/>
      <c r="G106" s="11"/>
      <c r="H106" s="11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</row>
    <row r="107" spans="1:78" s="14" customFormat="1" x14ac:dyDescent="0.2">
      <c r="A107" s="47"/>
      <c r="B107" s="47"/>
      <c r="C107" s="28"/>
      <c r="D107" s="9"/>
      <c r="E107" s="181" t="str">
        <f xml:space="preserve"> InpC!E$18</f>
        <v>Months per model period</v>
      </c>
      <c r="F107" s="181">
        <f xml:space="preserve"> InpC!F$18</f>
        <v>6</v>
      </c>
      <c r="G107" s="181" t="str">
        <f xml:space="preserve"> InpC!G$18</f>
        <v>months</v>
      </c>
      <c r="H107" s="11"/>
      <c r="I107" s="11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</row>
    <row r="108" spans="1:78" s="14" customFormat="1" x14ac:dyDescent="0.2">
      <c r="A108" s="47"/>
      <c r="B108" s="47"/>
      <c r="C108" s="28"/>
      <c r="D108" s="9"/>
      <c r="E108" s="11" t="str">
        <f xml:space="preserve"> E$105</f>
        <v>Months in operation period</v>
      </c>
      <c r="F108" s="11">
        <f t="shared" ref="F108:BQ108" si="98" xml:space="preserve"> F$105</f>
        <v>0</v>
      </c>
      <c r="G108" s="11" t="str">
        <f t="shared" si="98"/>
        <v>months</v>
      </c>
      <c r="H108" s="11">
        <f t="shared" si="98"/>
        <v>360</v>
      </c>
      <c r="I108" s="11">
        <f t="shared" si="98"/>
        <v>0</v>
      </c>
      <c r="J108" s="11">
        <f t="shared" si="98"/>
        <v>0</v>
      </c>
      <c r="K108" s="11">
        <f t="shared" si="98"/>
        <v>0</v>
      </c>
      <c r="L108" s="11">
        <f t="shared" si="98"/>
        <v>0</v>
      </c>
      <c r="M108" s="11">
        <f t="shared" si="98"/>
        <v>0</v>
      </c>
      <c r="N108" s="11">
        <f t="shared" si="98"/>
        <v>0</v>
      </c>
      <c r="O108" s="11">
        <f t="shared" si="98"/>
        <v>0</v>
      </c>
      <c r="P108" s="11">
        <f t="shared" si="98"/>
        <v>0</v>
      </c>
      <c r="Q108" s="11">
        <f t="shared" si="98"/>
        <v>6</v>
      </c>
      <c r="R108" s="11">
        <f t="shared" si="98"/>
        <v>6</v>
      </c>
      <c r="S108" s="11">
        <f t="shared" si="98"/>
        <v>6</v>
      </c>
      <c r="T108" s="11">
        <f t="shared" si="98"/>
        <v>6</v>
      </c>
      <c r="U108" s="11">
        <f t="shared" si="98"/>
        <v>6</v>
      </c>
      <c r="V108" s="11">
        <f t="shared" si="98"/>
        <v>6</v>
      </c>
      <c r="W108" s="11">
        <f t="shared" si="98"/>
        <v>6</v>
      </c>
      <c r="X108" s="11">
        <f t="shared" si="98"/>
        <v>6</v>
      </c>
      <c r="Y108" s="11">
        <f t="shared" si="98"/>
        <v>6</v>
      </c>
      <c r="Z108" s="11">
        <f t="shared" si="98"/>
        <v>6</v>
      </c>
      <c r="AA108" s="11">
        <f t="shared" si="98"/>
        <v>6</v>
      </c>
      <c r="AB108" s="11">
        <f t="shared" si="98"/>
        <v>6</v>
      </c>
      <c r="AC108" s="11">
        <f t="shared" si="98"/>
        <v>6</v>
      </c>
      <c r="AD108" s="11">
        <f t="shared" si="98"/>
        <v>6</v>
      </c>
      <c r="AE108" s="11">
        <f t="shared" si="98"/>
        <v>6</v>
      </c>
      <c r="AF108" s="11">
        <f t="shared" si="98"/>
        <v>6</v>
      </c>
      <c r="AG108" s="11">
        <f t="shared" si="98"/>
        <v>6</v>
      </c>
      <c r="AH108" s="11">
        <f t="shared" si="98"/>
        <v>6</v>
      </c>
      <c r="AI108" s="11">
        <f t="shared" si="98"/>
        <v>6</v>
      </c>
      <c r="AJ108" s="11">
        <f t="shared" si="98"/>
        <v>6</v>
      </c>
      <c r="AK108" s="11">
        <f t="shared" si="98"/>
        <v>6</v>
      </c>
      <c r="AL108" s="11">
        <f t="shared" si="98"/>
        <v>6</v>
      </c>
      <c r="AM108" s="11">
        <f t="shared" si="98"/>
        <v>6</v>
      </c>
      <c r="AN108" s="11">
        <f t="shared" si="98"/>
        <v>6</v>
      </c>
      <c r="AO108" s="11">
        <f t="shared" si="98"/>
        <v>6</v>
      </c>
      <c r="AP108" s="11">
        <f t="shared" si="98"/>
        <v>6</v>
      </c>
      <c r="AQ108" s="11">
        <f t="shared" si="98"/>
        <v>6</v>
      </c>
      <c r="AR108" s="11">
        <f t="shared" si="98"/>
        <v>6</v>
      </c>
      <c r="AS108" s="11">
        <f t="shared" si="98"/>
        <v>6</v>
      </c>
      <c r="AT108" s="11">
        <f t="shared" si="98"/>
        <v>6</v>
      </c>
      <c r="AU108" s="11">
        <f t="shared" si="98"/>
        <v>6</v>
      </c>
      <c r="AV108" s="11">
        <f t="shared" si="98"/>
        <v>6</v>
      </c>
      <c r="AW108" s="11">
        <f t="shared" si="98"/>
        <v>6</v>
      </c>
      <c r="AX108" s="11">
        <f t="shared" si="98"/>
        <v>6</v>
      </c>
      <c r="AY108" s="11">
        <f t="shared" si="98"/>
        <v>6</v>
      </c>
      <c r="AZ108" s="11">
        <f t="shared" si="98"/>
        <v>6</v>
      </c>
      <c r="BA108" s="11">
        <f t="shared" si="98"/>
        <v>6</v>
      </c>
      <c r="BB108" s="11">
        <f t="shared" si="98"/>
        <v>6</v>
      </c>
      <c r="BC108" s="11">
        <f t="shared" si="98"/>
        <v>6</v>
      </c>
      <c r="BD108" s="11">
        <f t="shared" si="98"/>
        <v>6</v>
      </c>
      <c r="BE108" s="11">
        <f t="shared" si="98"/>
        <v>6</v>
      </c>
      <c r="BF108" s="11">
        <f t="shared" si="98"/>
        <v>6</v>
      </c>
      <c r="BG108" s="11">
        <f t="shared" si="98"/>
        <v>6</v>
      </c>
      <c r="BH108" s="11">
        <f t="shared" si="98"/>
        <v>6</v>
      </c>
      <c r="BI108" s="11">
        <f t="shared" si="98"/>
        <v>6</v>
      </c>
      <c r="BJ108" s="11">
        <f t="shared" si="98"/>
        <v>6</v>
      </c>
      <c r="BK108" s="11">
        <f t="shared" si="98"/>
        <v>6</v>
      </c>
      <c r="BL108" s="11">
        <f t="shared" si="98"/>
        <v>6</v>
      </c>
      <c r="BM108" s="11">
        <f t="shared" si="98"/>
        <v>6</v>
      </c>
      <c r="BN108" s="11">
        <f t="shared" si="98"/>
        <v>6</v>
      </c>
      <c r="BO108" s="11">
        <f t="shared" si="98"/>
        <v>6</v>
      </c>
      <c r="BP108" s="11">
        <f t="shared" si="98"/>
        <v>6</v>
      </c>
      <c r="BQ108" s="11">
        <f t="shared" si="98"/>
        <v>6</v>
      </c>
      <c r="BR108" s="11">
        <f xml:space="preserve"> BR$105</f>
        <v>6</v>
      </c>
      <c r="BS108" s="11">
        <f t="shared" ref="BS108:BZ108" si="99" xml:space="preserve"> BS$105</f>
        <v>6</v>
      </c>
      <c r="BT108" s="11">
        <f t="shared" si="99"/>
        <v>6</v>
      </c>
      <c r="BU108" s="11">
        <f t="shared" si="99"/>
        <v>6</v>
      </c>
      <c r="BV108" s="11">
        <f t="shared" si="99"/>
        <v>6</v>
      </c>
      <c r="BW108" s="11">
        <f t="shared" si="99"/>
        <v>6</v>
      </c>
      <c r="BX108" s="11">
        <f t="shared" si="99"/>
        <v>6</v>
      </c>
      <c r="BY108" s="11">
        <f t="shared" si="99"/>
        <v>0</v>
      </c>
      <c r="BZ108" s="11">
        <f t="shared" si="99"/>
        <v>0</v>
      </c>
    </row>
    <row r="109" spans="1:78" s="131" customFormat="1" x14ac:dyDescent="0.2">
      <c r="A109" s="179"/>
      <c r="B109" s="179"/>
      <c r="C109" s="180"/>
      <c r="D109" s="130"/>
      <c r="E109" s="130" t="s">
        <v>65</v>
      </c>
      <c r="F109" s="130"/>
      <c r="G109" s="130" t="s">
        <v>49</v>
      </c>
      <c r="H109" s="130">
        <f xml:space="preserve"> SUM(J109:BZ109)</f>
        <v>60</v>
      </c>
      <c r="I109" s="130"/>
      <c r="J109" s="130">
        <f xml:space="preserve"> J108 / $F107</f>
        <v>0</v>
      </c>
      <c r="K109" s="130">
        <f t="shared" ref="K109:BV109" si="100" xml:space="preserve"> K108 / $F107</f>
        <v>0</v>
      </c>
      <c r="L109" s="130">
        <f t="shared" si="100"/>
        <v>0</v>
      </c>
      <c r="M109" s="130">
        <f t="shared" si="100"/>
        <v>0</v>
      </c>
      <c r="N109" s="130">
        <f t="shared" si="100"/>
        <v>0</v>
      </c>
      <c r="O109" s="130">
        <f t="shared" si="100"/>
        <v>0</v>
      </c>
      <c r="P109" s="130">
        <f t="shared" si="100"/>
        <v>0</v>
      </c>
      <c r="Q109" s="130">
        <f t="shared" si="100"/>
        <v>1</v>
      </c>
      <c r="R109" s="130">
        <f t="shared" si="100"/>
        <v>1</v>
      </c>
      <c r="S109" s="130">
        <f t="shared" si="100"/>
        <v>1</v>
      </c>
      <c r="T109" s="130">
        <f t="shared" si="100"/>
        <v>1</v>
      </c>
      <c r="U109" s="130">
        <f t="shared" si="100"/>
        <v>1</v>
      </c>
      <c r="V109" s="130">
        <f t="shared" si="100"/>
        <v>1</v>
      </c>
      <c r="W109" s="130">
        <f t="shared" si="100"/>
        <v>1</v>
      </c>
      <c r="X109" s="130">
        <f t="shared" si="100"/>
        <v>1</v>
      </c>
      <c r="Y109" s="130">
        <f t="shared" si="100"/>
        <v>1</v>
      </c>
      <c r="Z109" s="130">
        <f t="shared" si="100"/>
        <v>1</v>
      </c>
      <c r="AA109" s="130">
        <f t="shared" si="100"/>
        <v>1</v>
      </c>
      <c r="AB109" s="130">
        <f t="shared" si="100"/>
        <v>1</v>
      </c>
      <c r="AC109" s="130">
        <f t="shared" si="100"/>
        <v>1</v>
      </c>
      <c r="AD109" s="130">
        <f t="shared" si="100"/>
        <v>1</v>
      </c>
      <c r="AE109" s="130">
        <f t="shared" si="100"/>
        <v>1</v>
      </c>
      <c r="AF109" s="130">
        <f t="shared" si="100"/>
        <v>1</v>
      </c>
      <c r="AG109" s="130">
        <f t="shared" si="100"/>
        <v>1</v>
      </c>
      <c r="AH109" s="130">
        <f t="shared" si="100"/>
        <v>1</v>
      </c>
      <c r="AI109" s="130">
        <f t="shared" si="100"/>
        <v>1</v>
      </c>
      <c r="AJ109" s="130">
        <f t="shared" si="100"/>
        <v>1</v>
      </c>
      <c r="AK109" s="130">
        <f t="shared" si="100"/>
        <v>1</v>
      </c>
      <c r="AL109" s="130">
        <f t="shared" si="100"/>
        <v>1</v>
      </c>
      <c r="AM109" s="130">
        <f t="shared" si="100"/>
        <v>1</v>
      </c>
      <c r="AN109" s="130">
        <f t="shared" si="100"/>
        <v>1</v>
      </c>
      <c r="AO109" s="130">
        <f t="shared" si="100"/>
        <v>1</v>
      </c>
      <c r="AP109" s="130">
        <f t="shared" si="100"/>
        <v>1</v>
      </c>
      <c r="AQ109" s="130">
        <f t="shared" si="100"/>
        <v>1</v>
      </c>
      <c r="AR109" s="130">
        <f t="shared" si="100"/>
        <v>1</v>
      </c>
      <c r="AS109" s="130">
        <f t="shared" si="100"/>
        <v>1</v>
      </c>
      <c r="AT109" s="130">
        <f t="shared" si="100"/>
        <v>1</v>
      </c>
      <c r="AU109" s="130">
        <f t="shared" si="100"/>
        <v>1</v>
      </c>
      <c r="AV109" s="130">
        <f t="shared" si="100"/>
        <v>1</v>
      </c>
      <c r="AW109" s="130">
        <f t="shared" si="100"/>
        <v>1</v>
      </c>
      <c r="AX109" s="130">
        <f t="shared" si="100"/>
        <v>1</v>
      </c>
      <c r="AY109" s="130">
        <f t="shared" si="100"/>
        <v>1</v>
      </c>
      <c r="AZ109" s="130">
        <f t="shared" si="100"/>
        <v>1</v>
      </c>
      <c r="BA109" s="130">
        <f t="shared" si="100"/>
        <v>1</v>
      </c>
      <c r="BB109" s="130">
        <f t="shared" si="100"/>
        <v>1</v>
      </c>
      <c r="BC109" s="130">
        <f t="shared" si="100"/>
        <v>1</v>
      </c>
      <c r="BD109" s="130">
        <f t="shared" si="100"/>
        <v>1</v>
      </c>
      <c r="BE109" s="130">
        <f t="shared" si="100"/>
        <v>1</v>
      </c>
      <c r="BF109" s="130">
        <f t="shared" si="100"/>
        <v>1</v>
      </c>
      <c r="BG109" s="130">
        <f t="shared" si="100"/>
        <v>1</v>
      </c>
      <c r="BH109" s="130">
        <f t="shared" si="100"/>
        <v>1</v>
      </c>
      <c r="BI109" s="130">
        <f t="shared" si="100"/>
        <v>1</v>
      </c>
      <c r="BJ109" s="130">
        <f t="shared" si="100"/>
        <v>1</v>
      </c>
      <c r="BK109" s="130">
        <f t="shared" si="100"/>
        <v>1</v>
      </c>
      <c r="BL109" s="130">
        <f t="shared" si="100"/>
        <v>1</v>
      </c>
      <c r="BM109" s="130">
        <f t="shared" si="100"/>
        <v>1</v>
      </c>
      <c r="BN109" s="130">
        <f t="shared" si="100"/>
        <v>1</v>
      </c>
      <c r="BO109" s="130">
        <f t="shared" si="100"/>
        <v>1</v>
      </c>
      <c r="BP109" s="130">
        <f t="shared" si="100"/>
        <v>1</v>
      </c>
      <c r="BQ109" s="130">
        <f t="shared" si="100"/>
        <v>1</v>
      </c>
      <c r="BR109" s="130">
        <f t="shared" si="100"/>
        <v>1</v>
      </c>
      <c r="BS109" s="130">
        <f t="shared" si="100"/>
        <v>1</v>
      </c>
      <c r="BT109" s="130">
        <f t="shared" si="100"/>
        <v>1</v>
      </c>
      <c r="BU109" s="130">
        <f t="shared" si="100"/>
        <v>1</v>
      </c>
      <c r="BV109" s="130">
        <f t="shared" si="100"/>
        <v>1</v>
      </c>
      <c r="BW109" s="130">
        <f t="shared" ref="BW109:BZ109" si="101" xml:space="preserve"> BW108 / $F107</f>
        <v>1</v>
      </c>
      <c r="BX109" s="130">
        <f t="shared" si="101"/>
        <v>1</v>
      </c>
      <c r="BY109" s="130">
        <f t="shared" si="101"/>
        <v>0</v>
      </c>
      <c r="BZ109" s="130">
        <f t="shared" si="101"/>
        <v>0</v>
      </c>
    </row>
    <row r="110" spans="1:78" s="115" customFormat="1" x14ac:dyDescent="0.2">
      <c r="A110" s="12"/>
      <c r="B110" s="12"/>
      <c r="C110" s="8"/>
      <c r="D110" s="9"/>
      <c r="E110" s="11"/>
      <c r="F110" s="37"/>
      <c r="G110" s="39"/>
      <c r="H110" s="39"/>
      <c r="I110" s="39"/>
      <c r="J110" s="39"/>
      <c r="K110" s="39"/>
      <c r="L110" s="39"/>
      <c r="M110" s="39"/>
      <c r="N110" s="4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</row>
    <row r="111" spans="1:78" s="115" customFormat="1" x14ac:dyDescent="0.2">
      <c r="A111" s="12"/>
      <c r="B111" s="12"/>
      <c r="C111" s="8"/>
      <c r="D111" s="9"/>
      <c r="E111" s="11" t="str">
        <f t="shared" ref="E111:BP111" si="102" xml:space="preserve"> E$34</f>
        <v>Financial close flag</v>
      </c>
      <c r="F111" s="11">
        <f t="shared" si="102"/>
        <v>0</v>
      </c>
      <c r="G111" s="11" t="str">
        <f t="shared" si="102"/>
        <v>flag</v>
      </c>
      <c r="H111" s="11">
        <f t="shared" si="102"/>
        <v>1</v>
      </c>
      <c r="I111" s="11">
        <f t="shared" si="102"/>
        <v>0</v>
      </c>
      <c r="J111" s="11">
        <f t="shared" si="102"/>
        <v>1</v>
      </c>
      <c r="K111" s="11">
        <f t="shared" si="102"/>
        <v>0</v>
      </c>
      <c r="L111" s="11">
        <f t="shared" si="102"/>
        <v>0</v>
      </c>
      <c r="M111" s="11">
        <f t="shared" si="102"/>
        <v>0</v>
      </c>
      <c r="N111" s="11">
        <f t="shared" si="102"/>
        <v>0</v>
      </c>
      <c r="O111" s="11">
        <f t="shared" si="102"/>
        <v>0</v>
      </c>
      <c r="P111" s="11">
        <f t="shared" si="102"/>
        <v>0</v>
      </c>
      <c r="Q111" s="11">
        <f t="shared" si="102"/>
        <v>0</v>
      </c>
      <c r="R111" s="11">
        <f t="shared" si="102"/>
        <v>0</v>
      </c>
      <c r="S111" s="11">
        <f t="shared" si="102"/>
        <v>0</v>
      </c>
      <c r="T111" s="11">
        <f t="shared" si="102"/>
        <v>0</v>
      </c>
      <c r="U111" s="11">
        <f t="shared" si="102"/>
        <v>0</v>
      </c>
      <c r="V111" s="11">
        <f t="shared" si="102"/>
        <v>0</v>
      </c>
      <c r="W111" s="11">
        <f t="shared" si="102"/>
        <v>0</v>
      </c>
      <c r="X111" s="11">
        <f t="shared" si="102"/>
        <v>0</v>
      </c>
      <c r="Y111" s="11">
        <f t="shared" si="102"/>
        <v>0</v>
      </c>
      <c r="Z111" s="11">
        <f t="shared" si="102"/>
        <v>0</v>
      </c>
      <c r="AA111" s="11">
        <f t="shared" si="102"/>
        <v>0</v>
      </c>
      <c r="AB111" s="11">
        <f t="shared" si="102"/>
        <v>0</v>
      </c>
      <c r="AC111" s="11">
        <f t="shared" si="102"/>
        <v>0</v>
      </c>
      <c r="AD111" s="11">
        <f t="shared" si="102"/>
        <v>0</v>
      </c>
      <c r="AE111" s="11">
        <f t="shared" si="102"/>
        <v>0</v>
      </c>
      <c r="AF111" s="11">
        <f t="shared" si="102"/>
        <v>0</v>
      </c>
      <c r="AG111" s="11">
        <f t="shared" si="102"/>
        <v>0</v>
      </c>
      <c r="AH111" s="11">
        <f t="shared" si="102"/>
        <v>0</v>
      </c>
      <c r="AI111" s="11">
        <f t="shared" si="102"/>
        <v>0</v>
      </c>
      <c r="AJ111" s="11">
        <f t="shared" si="102"/>
        <v>0</v>
      </c>
      <c r="AK111" s="11">
        <f t="shared" si="102"/>
        <v>0</v>
      </c>
      <c r="AL111" s="11">
        <f t="shared" si="102"/>
        <v>0</v>
      </c>
      <c r="AM111" s="11">
        <f t="shared" si="102"/>
        <v>0</v>
      </c>
      <c r="AN111" s="11">
        <f t="shared" si="102"/>
        <v>0</v>
      </c>
      <c r="AO111" s="11">
        <f t="shared" si="102"/>
        <v>0</v>
      </c>
      <c r="AP111" s="11">
        <f t="shared" si="102"/>
        <v>0</v>
      </c>
      <c r="AQ111" s="11">
        <f t="shared" si="102"/>
        <v>0</v>
      </c>
      <c r="AR111" s="11">
        <f t="shared" si="102"/>
        <v>0</v>
      </c>
      <c r="AS111" s="11">
        <f t="shared" si="102"/>
        <v>0</v>
      </c>
      <c r="AT111" s="11">
        <f t="shared" si="102"/>
        <v>0</v>
      </c>
      <c r="AU111" s="11">
        <f t="shared" si="102"/>
        <v>0</v>
      </c>
      <c r="AV111" s="11">
        <f t="shared" si="102"/>
        <v>0</v>
      </c>
      <c r="AW111" s="11">
        <f t="shared" si="102"/>
        <v>0</v>
      </c>
      <c r="AX111" s="11">
        <f t="shared" si="102"/>
        <v>0</v>
      </c>
      <c r="AY111" s="11">
        <f t="shared" si="102"/>
        <v>0</v>
      </c>
      <c r="AZ111" s="11">
        <f t="shared" si="102"/>
        <v>0</v>
      </c>
      <c r="BA111" s="11">
        <f t="shared" si="102"/>
        <v>0</v>
      </c>
      <c r="BB111" s="11">
        <f t="shared" si="102"/>
        <v>0</v>
      </c>
      <c r="BC111" s="11">
        <f t="shared" si="102"/>
        <v>0</v>
      </c>
      <c r="BD111" s="11">
        <f t="shared" si="102"/>
        <v>0</v>
      </c>
      <c r="BE111" s="11">
        <f t="shared" si="102"/>
        <v>0</v>
      </c>
      <c r="BF111" s="11">
        <f t="shared" si="102"/>
        <v>0</v>
      </c>
      <c r="BG111" s="11">
        <f t="shared" si="102"/>
        <v>0</v>
      </c>
      <c r="BH111" s="11">
        <f t="shared" si="102"/>
        <v>0</v>
      </c>
      <c r="BI111" s="11">
        <f t="shared" si="102"/>
        <v>0</v>
      </c>
      <c r="BJ111" s="11">
        <f t="shared" si="102"/>
        <v>0</v>
      </c>
      <c r="BK111" s="11">
        <f t="shared" si="102"/>
        <v>0</v>
      </c>
      <c r="BL111" s="11">
        <f t="shared" si="102"/>
        <v>0</v>
      </c>
      <c r="BM111" s="11">
        <f t="shared" si="102"/>
        <v>0</v>
      </c>
      <c r="BN111" s="11">
        <f t="shared" si="102"/>
        <v>0</v>
      </c>
      <c r="BO111" s="11">
        <f t="shared" si="102"/>
        <v>0</v>
      </c>
      <c r="BP111" s="11">
        <f t="shared" si="102"/>
        <v>0</v>
      </c>
      <c r="BQ111" s="11">
        <f xml:space="preserve"> BQ$34</f>
        <v>0</v>
      </c>
      <c r="BR111" s="11">
        <f xml:space="preserve"> BR$34</f>
        <v>0</v>
      </c>
      <c r="BS111" s="11">
        <f t="shared" ref="BS111:BZ111" si="103" xml:space="preserve"> BS$34</f>
        <v>0</v>
      </c>
      <c r="BT111" s="11">
        <f t="shared" si="103"/>
        <v>0</v>
      </c>
      <c r="BU111" s="11">
        <f t="shared" si="103"/>
        <v>0</v>
      </c>
      <c r="BV111" s="11">
        <f t="shared" si="103"/>
        <v>0</v>
      </c>
      <c r="BW111" s="11">
        <f t="shared" si="103"/>
        <v>0</v>
      </c>
      <c r="BX111" s="11">
        <f t="shared" si="103"/>
        <v>0</v>
      </c>
      <c r="BY111" s="11">
        <f t="shared" si="103"/>
        <v>0</v>
      </c>
      <c r="BZ111" s="11">
        <f t="shared" si="103"/>
        <v>0</v>
      </c>
    </row>
    <row r="112" spans="1:78" s="115" customFormat="1" x14ac:dyDescent="0.2">
      <c r="A112" s="12"/>
      <c r="B112" s="12"/>
      <c r="C112" s="8"/>
      <c r="D112" s="9"/>
      <c r="E112" s="11" t="str">
        <f t="shared" ref="E112:AJ112" si="104" xml:space="preserve"> E$57</f>
        <v>Construction period flag</v>
      </c>
      <c r="F112" s="11">
        <f t="shared" si="104"/>
        <v>0</v>
      </c>
      <c r="G112" s="11" t="str">
        <f t="shared" si="104"/>
        <v>flag</v>
      </c>
      <c r="H112" s="11">
        <f t="shared" si="104"/>
        <v>6</v>
      </c>
      <c r="I112" s="11">
        <f t="shared" si="104"/>
        <v>0</v>
      </c>
      <c r="J112" s="11">
        <f t="shared" si="104"/>
        <v>0</v>
      </c>
      <c r="K112" s="11">
        <f t="shared" si="104"/>
        <v>1</v>
      </c>
      <c r="L112" s="11">
        <f t="shared" si="104"/>
        <v>1</v>
      </c>
      <c r="M112" s="11">
        <f t="shared" si="104"/>
        <v>1</v>
      </c>
      <c r="N112" s="11">
        <f t="shared" si="104"/>
        <v>1</v>
      </c>
      <c r="O112" s="11">
        <f t="shared" si="104"/>
        <v>1</v>
      </c>
      <c r="P112" s="11">
        <f t="shared" si="104"/>
        <v>1</v>
      </c>
      <c r="Q112" s="11">
        <f t="shared" si="104"/>
        <v>0</v>
      </c>
      <c r="R112" s="11">
        <f t="shared" si="104"/>
        <v>0</v>
      </c>
      <c r="S112" s="11">
        <f t="shared" si="104"/>
        <v>0</v>
      </c>
      <c r="T112" s="11">
        <f t="shared" si="104"/>
        <v>0</v>
      </c>
      <c r="U112" s="11">
        <f t="shared" si="104"/>
        <v>0</v>
      </c>
      <c r="V112" s="11">
        <f t="shared" si="104"/>
        <v>0</v>
      </c>
      <c r="W112" s="11">
        <f t="shared" si="104"/>
        <v>0</v>
      </c>
      <c r="X112" s="11">
        <f t="shared" si="104"/>
        <v>0</v>
      </c>
      <c r="Y112" s="11">
        <f t="shared" si="104"/>
        <v>0</v>
      </c>
      <c r="Z112" s="11">
        <f t="shared" si="104"/>
        <v>0</v>
      </c>
      <c r="AA112" s="11">
        <f t="shared" si="104"/>
        <v>0</v>
      </c>
      <c r="AB112" s="11">
        <f t="shared" si="104"/>
        <v>0</v>
      </c>
      <c r="AC112" s="11">
        <f t="shared" si="104"/>
        <v>0</v>
      </c>
      <c r="AD112" s="11">
        <f t="shared" si="104"/>
        <v>0</v>
      </c>
      <c r="AE112" s="11">
        <f t="shared" si="104"/>
        <v>0</v>
      </c>
      <c r="AF112" s="11">
        <f t="shared" si="104"/>
        <v>0</v>
      </c>
      <c r="AG112" s="11">
        <f t="shared" si="104"/>
        <v>0</v>
      </c>
      <c r="AH112" s="11">
        <f t="shared" si="104"/>
        <v>0</v>
      </c>
      <c r="AI112" s="11">
        <f t="shared" si="104"/>
        <v>0</v>
      </c>
      <c r="AJ112" s="11">
        <f t="shared" si="104"/>
        <v>0</v>
      </c>
      <c r="AK112" s="11">
        <f t="shared" ref="AK112:BP112" si="105" xml:space="preserve"> AK$57</f>
        <v>0</v>
      </c>
      <c r="AL112" s="11">
        <f t="shared" si="105"/>
        <v>0</v>
      </c>
      <c r="AM112" s="11">
        <f t="shared" si="105"/>
        <v>0</v>
      </c>
      <c r="AN112" s="11">
        <f t="shared" si="105"/>
        <v>0</v>
      </c>
      <c r="AO112" s="11">
        <f t="shared" si="105"/>
        <v>0</v>
      </c>
      <c r="AP112" s="11">
        <f t="shared" si="105"/>
        <v>0</v>
      </c>
      <c r="AQ112" s="11">
        <f t="shared" si="105"/>
        <v>0</v>
      </c>
      <c r="AR112" s="11">
        <f t="shared" si="105"/>
        <v>0</v>
      </c>
      <c r="AS112" s="11">
        <f t="shared" si="105"/>
        <v>0</v>
      </c>
      <c r="AT112" s="11">
        <f t="shared" si="105"/>
        <v>0</v>
      </c>
      <c r="AU112" s="11">
        <f t="shared" si="105"/>
        <v>0</v>
      </c>
      <c r="AV112" s="11">
        <f t="shared" si="105"/>
        <v>0</v>
      </c>
      <c r="AW112" s="11">
        <f t="shared" si="105"/>
        <v>0</v>
      </c>
      <c r="AX112" s="11">
        <f t="shared" si="105"/>
        <v>0</v>
      </c>
      <c r="AY112" s="11">
        <f t="shared" si="105"/>
        <v>0</v>
      </c>
      <c r="AZ112" s="11">
        <f t="shared" si="105"/>
        <v>0</v>
      </c>
      <c r="BA112" s="11">
        <f t="shared" si="105"/>
        <v>0</v>
      </c>
      <c r="BB112" s="11">
        <f t="shared" si="105"/>
        <v>0</v>
      </c>
      <c r="BC112" s="11">
        <f t="shared" si="105"/>
        <v>0</v>
      </c>
      <c r="BD112" s="11">
        <f t="shared" si="105"/>
        <v>0</v>
      </c>
      <c r="BE112" s="11">
        <f t="shared" si="105"/>
        <v>0</v>
      </c>
      <c r="BF112" s="11">
        <f t="shared" si="105"/>
        <v>0</v>
      </c>
      <c r="BG112" s="11">
        <f t="shared" si="105"/>
        <v>0</v>
      </c>
      <c r="BH112" s="11">
        <f t="shared" si="105"/>
        <v>0</v>
      </c>
      <c r="BI112" s="11">
        <f t="shared" si="105"/>
        <v>0</v>
      </c>
      <c r="BJ112" s="11">
        <f t="shared" si="105"/>
        <v>0</v>
      </c>
      <c r="BK112" s="11">
        <f t="shared" si="105"/>
        <v>0</v>
      </c>
      <c r="BL112" s="11">
        <f t="shared" si="105"/>
        <v>0</v>
      </c>
      <c r="BM112" s="11">
        <f t="shared" si="105"/>
        <v>0</v>
      </c>
      <c r="BN112" s="11">
        <f t="shared" si="105"/>
        <v>0</v>
      </c>
      <c r="BO112" s="11">
        <f t="shared" si="105"/>
        <v>0</v>
      </c>
      <c r="BP112" s="11">
        <f t="shared" si="105"/>
        <v>0</v>
      </c>
      <c r="BQ112" s="11">
        <f t="shared" ref="BQ112:BZ112" si="106" xml:space="preserve"> BQ$57</f>
        <v>0</v>
      </c>
      <c r="BR112" s="11">
        <f t="shared" si="106"/>
        <v>0</v>
      </c>
      <c r="BS112" s="11">
        <f t="shared" si="106"/>
        <v>0</v>
      </c>
      <c r="BT112" s="11">
        <f t="shared" si="106"/>
        <v>0</v>
      </c>
      <c r="BU112" s="11">
        <f t="shared" si="106"/>
        <v>0</v>
      </c>
      <c r="BV112" s="11">
        <f t="shared" si="106"/>
        <v>0</v>
      </c>
      <c r="BW112" s="11">
        <f t="shared" si="106"/>
        <v>0</v>
      </c>
      <c r="BX112" s="11">
        <f t="shared" si="106"/>
        <v>0</v>
      </c>
      <c r="BY112" s="11">
        <f t="shared" si="106"/>
        <v>0</v>
      </c>
      <c r="BZ112" s="11">
        <f t="shared" si="106"/>
        <v>0</v>
      </c>
    </row>
    <row r="113" spans="1:78" s="115" customFormat="1" x14ac:dyDescent="0.2">
      <c r="A113" s="12"/>
      <c r="B113" s="12"/>
      <c r="C113" s="8"/>
      <c r="D113" s="9"/>
      <c r="E113" s="11" t="str">
        <f t="shared" ref="E113:BP113" si="107" xml:space="preserve"> E$94</f>
        <v>Operations period flag</v>
      </c>
      <c r="F113" s="11">
        <f t="shared" si="107"/>
        <v>0</v>
      </c>
      <c r="G113" s="11" t="str">
        <f t="shared" si="107"/>
        <v>flag</v>
      </c>
      <c r="H113" s="11">
        <f t="shared" si="107"/>
        <v>60</v>
      </c>
      <c r="I113" s="11">
        <f t="shared" si="107"/>
        <v>0</v>
      </c>
      <c r="J113" s="11">
        <f t="shared" si="107"/>
        <v>0</v>
      </c>
      <c r="K113" s="11">
        <f t="shared" si="107"/>
        <v>0</v>
      </c>
      <c r="L113" s="11">
        <f t="shared" si="107"/>
        <v>0</v>
      </c>
      <c r="M113" s="11">
        <f t="shared" si="107"/>
        <v>0</v>
      </c>
      <c r="N113" s="11">
        <f t="shared" si="107"/>
        <v>0</v>
      </c>
      <c r="O113" s="11">
        <f t="shared" si="107"/>
        <v>0</v>
      </c>
      <c r="P113" s="11">
        <f t="shared" si="107"/>
        <v>0</v>
      </c>
      <c r="Q113" s="11">
        <f t="shared" si="107"/>
        <v>1</v>
      </c>
      <c r="R113" s="11">
        <f t="shared" si="107"/>
        <v>1</v>
      </c>
      <c r="S113" s="11">
        <f t="shared" si="107"/>
        <v>1</v>
      </c>
      <c r="T113" s="11">
        <f t="shared" si="107"/>
        <v>1</v>
      </c>
      <c r="U113" s="11">
        <f t="shared" si="107"/>
        <v>1</v>
      </c>
      <c r="V113" s="11">
        <f t="shared" si="107"/>
        <v>1</v>
      </c>
      <c r="W113" s="11">
        <f t="shared" si="107"/>
        <v>1</v>
      </c>
      <c r="X113" s="11">
        <f t="shared" si="107"/>
        <v>1</v>
      </c>
      <c r="Y113" s="11">
        <f t="shared" si="107"/>
        <v>1</v>
      </c>
      <c r="Z113" s="11">
        <f t="shared" si="107"/>
        <v>1</v>
      </c>
      <c r="AA113" s="11">
        <f t="shared" si="107"/>
        <v>1</v>
      </c>
      <c r="AB113" s="11">
        <f t="shared" si="107"/>
        <v>1</v>
      </c>
      <c r="AC113" s="11">
        <f t="shared" si="107"/>
        <v>1</v>
      </c>
      <c r="AD113" s="11">
        <f t="shared" si="107"/>
        <v>1</v>
      </c>
      <c r="AE113" s="11">
        <f t="shared" si="107"/>
        <v>1</v>
      </c>
      <c r="AF113" s="11">
        <f t="shared" si="107"/>
        <v>1</v>
      </c>
      <c r="AG113" s="11">
        <f t="shared" si="107"/>
        <v>1</v>
      </c>
      <c r="AH113" s="11">
        <f t="shared" si="107"/>
        <v>1</v>
      </c>
      <c r="AI113" s="11">
        <f t="shared" si="107"/>
        <v>1</v>
      </c>
      <c r="AJ113" s="11">
        <f t="shared" si="107"/>
        <v>1</v>
      </c>
      <c r="AK113" s="11">
        <f t="shared" si="107"/>
        <v>1</v>
      </c>
      <c r="AL113" s="11">
        <f t="shared" si="107"/>
        <v>1</v>
      </c>
      <c r="AM113" s="11">
        <f t="shared" si="107"/>
        <v>1</v>
      </c>
      <c r="AN113" s="11">
        <f t="shared" si="107"/>
        <v>1</v>
      </c>
      <c r="AO113" s="11">
        <f t="shared" si="107"/>
        <v>1</v>
      </c>
      <c r="AP113" s="11">
        <f t="shared" si="107"/>
        <v>1</v>
      </c>
      <c r="AQ113" s="11">
        <f t="shared" si="107"/>
        <v>1</v>
      </c>
      <c r="AR113" s="11">
        <f t="shared" si="107"/>
        <v>1</v>
      </c>
      <c r="AS113" s="11">
        <f t="shared" si="107"/>
        <v>1</v>
      </c>
      <c r="AT113" s="11">
        <f t="shared" si="107"/>
        <v>1</v>
      </c>
      <c r="AU113" s="11">
        <f t="shared" si="107"/>
        <v>1</v>
      </c>
      <c r="AV113" s="11">
        <f t="shared" si="107"/>
        <v>1</v>
      </c>
      <c r="AW113" s="11">
        <f t="shared" si="107"/>
        <v>1</v>
      </c>
      <c r="AX113" s="11">
        <f t="shared" si="107"/>
        <v>1</v>
      </c>
      <c r="AY113" s="11">
        <f t="shared" si="107"/>
        <v>1</v>
      </c>
      <c r="AZ113" s="11">
        <f t="shared" si="107"/>
        <v>1</v>
      </c>
      <c r="BA113" s="11">
        <f t="shared" si="107"/>
        <v>1</v>
      </c>
      <c r="BB113" s="11">
        <f t="shared" si="107"/>
        <v>1</v>
      </c>
      <c r="BC113" s="11">
        <f t="shared" si="107"/>
        <v>1</v>
      </c>
      <c r="BD113" s="11">
        <f t="shared" si="107"/>
        <v>1</v>
      </c>
      <c r="BE113" s="11">
        <f t="shared" si="107"/>
        <v>1</v>
      </c>
      <c r="BF113" s="11">
        <f t="shared" si="107"/>
        <v>1</v>
      </c>
      <c r="BG113" s="11">
        <f t="shared" si="107"/>
        <v>1</v>
      </c>
      <c r="BH113" s="11">
        <f t="shared" si="107"/>
        <v>1</v>
      </c>
      <c r="BI113" s="11">
        <f t="shared" si="107"/>
        <v>1</v>
      </c>
      <c r="BJ113" s="11">
        <f t="shared" si="107"/>
        <v>1</v>
      </c>
      <c r="BK113" s="11">
        <f t="shared" si="107"/>
        <v>1</v>
      </c>
      <c r="BL113" s="11">
        <f t="shared" si="107"/>
        <v>1</v>
      </c>
      <c r="BM113" s="11">
        <f t="shared" si="107"/>
        <v>1</v>
      </c>
      <c r="BN113" s="11">
        <f t="shared" si="107"/>
        <v>1</v>
      </c>
      <c r="BO113" s="11">
        <f t="shared" si="107"/>
        <v>1</v>
      </c>
      <c r="BP113" s="11">
        <f t="shared" si="107"/>
        <v>1</v>
      </c>
      <c r="BQ113" s="11">
        <f xml:space="preserve"> BQ$94</f>
        <v>1</v>
      </c>
      <c r="BR113" s="11">
        <f xml:space="preserve"> BR$94</f>
        <v>1</v>
      </c>
      <c r="BS113" s="11">
        <f t="shared" ref="BS113:BZ113" si="108" xml:space="preserve"> BS$94</f>
        <v>1</v>
      </c>
      <c r="BT113" s="11">
        <f t="shared" si="108"/>
        <v>1</v>
      </c>
      <c r="BU113" s="11">
        <f t="shared" si="108"/>
        <v>1</v>
      </c>
      <c r="BV113" s="11">
        <f t="shared" si="108"/>
        <v>1</v>
      </c>
      <c r="BW113" s="11">
        <f t="shared" si="108"/>
        <v>1</v>
      </c>
      <c r="BX113" s="11">
        <f t="shared" si="108"/>
        <v>1</v>
      </c>
      <c r="BY113" s="11">
        <f t="shared" si="108"/>
        <v>0</v>
      </c>
      <c r="BZ113" s="11">
        <f t="shared" si="108"/>
        <v>0</v>
      </c>
    </row>
    <row r="114" spans="1:78" s="118" customFormat="1" x14ac:dyDescent="0.2">
      <c r="A114" s="50"/>
      <c r="B114" s="50"/>
      <c r="C114" s="51"/>
      <c r="D114" s="52"/>
      <c r="E114" s="52" t="s">
        <v>43</v>
      </c>
      <c r="F114" s="52"/>
      <c r="G114" s="52" t="s">
        <v>6</v>
      </c>
      <c r="H114" s="52"/>
      <c r="I114" s="52"/>
      <c r="J114" s="53" t="str">
        <f xml:space="preserve"> IF(J111 = 1, "Fin Close",  IF(AND(J112 = 1, J113 = 1), "Const / Ops", IF(J112 = 1, "Construction", IF(J113 =1, "Operations", "Post-Frcst"))))</f>
        <v>Fin Close</v>
      </c>
      <c r="K114" s="53" t="str">
        <f t="shared" ref="K114:BI114" si="109" xml:space="preserve"> IF(K111 = 1, "Fin Close",  IF(AND(K112 = 1, K113 = 1), "Const / Ops", IF(K112 = 1, "Construction", IF(K113 =1, "Operations", "Post-Frcst"))))</f>
        <v>Construction</v>
      </c>
      <c r="L114" s="53" t="str">
        <f t="shared" si="109"/>
        <v>Construction</v>
      </c>
      <c r="M114" s="53" t="str">
        <f t="shared" si="109"/>
        <v>Construction</v>
      </c>
      <c r="N114" s="53" t="str">
        <f t="shared" si="109"/>
        <v>Construction</v>
      </c>
      <c r="O114" s="53" t="str">
        <f t="shared" si="109"/>
        <v>Construction</v>
      </c>
      <c r="P114" s="53" t="str">
        <f t="shared" si="109"/>
        <v>Construction</v>
      </c>
      <c r="Q114" s="53" t="str">
        <f t="shared" si="109"/>
        <v>Operations</v>
      </c>
      <c r="R114" s="53" t="str">
        <f t="shared" si="109"/>
        <v>Operations</v>
      </c>
      <c r="S114" s="53" t="str">
        <f t="shared" si="109"/>
        <v>Operations</v>
      </c>
      <c r="T114" s="53" t="str">
        <f t="shared" si="109"/>
        <v>Operations</v>
      </c>
      <c r="U114" s="53" t="str">
        <f t="shared" si="109"/>
        <v>Operations</v>
      </c>
      <c r="V114" s="53" t="str">
        <f t="shared" si="109"/>
        <v>Operations</v>
      </c>
      <c r="W114" s="53" t="str">
        <f t="shared" si="109"/>
        <v>Operations</v>
      </c>
      <c r="X114" s="53" t="str">
        <f t="shared" si="109"/>
        <v>Operations</v>
      </c>
      <c r="Y114" s="53" t="str">
        <f t="shared" si="109"/>
        <v>Operations</v>
      </c>
      <c r="Z114" s="53" t="str">
        <f t="shared" si="109"/>
        <v>Operations</v>
      </c>
      <c r="AA114" s="53" t="str">
        <f t="shared" si="109"/>
        <v>Operations</v>
      </c>
      <c r="AB114" s="53" t="str">
        <f t="shared" si="109"/>
        <v>Operations</v>
      </c>
      <c r="AC114" s="53" t="str">
        <f t="shared" si="109"/>
        <v>Operations</v>
      </c>
      <c r="AD114" s="53" t="str">
        <f t="shared" si="109"/>
        <v>Operations</v>
      </c>
      <c r="AE114" s="53" t="str">
        <f t="shared" si="109"/>
        <v>Operations</v>
      </c>
      <c r="AF114" s="53" t="str">
        <f t="shared" si="109"/>
        <v>Operations</v>
      </c>
      <c r="AG114" s="53" t="str">
        <f t="shared" si="109"/>
        <v>Operations</v>
      </c>
      <c r="AH114" s="53" t="str">
        <f t="shared" si="109"/>
        <v>Operations</v>
      </c>
      <c r="AI114" s="53" t="str">
        <f t="shared" si="109"/>
        <v>Operations</v>
      </c>
      <c r="AJ114" s="53" t="str">
        <f t="shared" si="109"/>
        <v>Operations</v>
      </c>
      <c r="AK114" s="53" t="str">
        <f t="shared" si="109"/>
        <v>Operations</v>
      </c>
      <c r="AL114" s="53" t="str">
        <f t="shared" si="109"/>
        <v>Operations</v>
      </c>
      <c r="AM114" s="53" t="str">
        <f t="shared" si="109"/>
        <v>Operations</v>
      </c>
      <c r="AN114" s="53" t="str">
        <f t="shared" si="109"/>
        <v>Operations</v>
      </c>
      <c r="AO114" s="53" t="str">
        <f t="shared" si="109"/>
        <v>Operations</v>
      </c>
      <c r="AP114" s="53" t="str">
        <f t="shared" si="109"/>
        <v>Operations</v>
      </c>
      <c r="AQ114" s="53" t="str">
        <f t="shared" si="109"/>
        <v>Operations</v>
      </c>
      <c r="AR114" s="53" t="str">
        <f t="shared" si="109"/>
        <v>Operations</v>
      </c>
      <c r="AS114" s="53" t="str">
        <f t="shared" si="109"/>
        <v>Operations</v>
      </c>
      <c r="AT114" s="53" t="str">
        <f t="shared" si="109"/>
        <v>Operations</v>
      </c>
      <c r="AU114" s="53" t="str">
        <f t="shared" si="109"/>
        <v>Operations</v>
      </c>
      <c r="AV114" s="53" t="str">
        <f t="shared" si="109"/>
        <v>Operations</v>
      </c>
      <c r="AW114" s="53" t="str">
        <f t="shared" si="109"/>
        <v>Operations</v>
      </c>
      <c r="AX114" s="53" t="str">
        <f t="shared" si="109"/>
        <v>Operations</v>
      </c>
      <c r="AY114" s="53" t="str">
        <f t="shared" si="109"/>
        <v>Operations</v>
      </c>
      <c r="AZ114" s="53" t="str">
        <f t="shared" si="109"/>
        <v>Operations</v>
      </c>
      <c r="BA114" s="53" t="str">
        <f t="shared" si="109"/>
        <v>Operations</v>
      </c>
      <c r="BB114" s="53" t="str">
        <f t="shared" si="109"/>
        <v>Operations</v>
      </c>
      <c r="BC114" s="53" t="str">
        <f t="shared" si="109"/>
        <v>Operations</v>
      </c>
      <c r="BD114" s="53" t="str">
        <f t="shared" si="109"/>
        <v>Operations</v>
      </c>
      <c r="BE114" s="53" t="str">
        <f t="shared" si="109"/>
        <v>Operations</v>
      </c>
      <c r="BF114" s="53" t="str">
        <f t="shared" si="109"/>
        <v>Operations</v>
      </c>
      <c r="BG114" s="53" t="str">
        <f t="shared" si="109"/>
        <v>Operations</v>
      </c>
      <c r="BH114" s="53" t="str">
        <f t="shared" si="109"/>
        <v>Operations</v>
      </c>
      <c r="BI114" s="53" t="str">
        <f t="shared" si="109"/>
        <v>Operations</v>
      </c>
      <c r="BJ114" s="53" t="str">
        <f t="shared" ref="BJ114:BR114" si="110" xml:space="preserve"> IF(BJ111 = 1, "Fin Close",  IF(AND(BJ112 = 1, BJ113 = 1), "Const / Ops", IF(BJ112 = 1, "Construction", IF(BJ113 =1, "Operations", "Post-Frcst"))))</f>
        <v>Operations</v>
      </c>
      <c r="BK114" s="53" t="str">
        <f t="shared" si="110"/>
        <v>Operations</v>
      </c>
      <c r="BL114" s="53" t="str">
        <f t="shared" si="110"/>
        <v>Operations</v>
      </c>
      <c r="BM114" s="53" t="str">
        <f t="shared" si="110"/>
        <v>Operations</v>
      </c>
      <c r="BN114" s="53" t="str">
        <f t="shared" si="110"/>
        <v>Operations</v>
      </c>
      <c r="BO114" s="53" t="str">
        <f t="shared" si="110"/>
        <v>Operations</v>
      </c>
      <c r="BP114" s="53" t="str">
        <f t="shared" si="110"/>
        <v>Operations</v>
      </c>
      <c r="BQ114" s="53" t="str">
        <f t="shared" si="110"/>
        <v>Operations</v>
      </c>
      <c r="BR114" s="53" t="str">
        <f t="shared" si="110"/>
        <v>Operations</v>
      </c>
      <c r="BS114" s="53" t="str">
        <f t="shared" ref="BS114:BZ114" si="111" xml:space="preserve"> IF(BS111 = 1, "Fin Close",  IF(AND(BS112 = 1, BS113 = 1), "Const / Ops", IF(BS112 = 1, "Construction", IF(BS113 =1, "Operations", "Post-Frcst"))))</f>
        <v>Operations</v>
      </c>
      <c r="BT114" s="53" t="str">
        <f t="shared" si="111"/>
        <v>Operations</v>
      </c>
      <c r="BU114" s="53" t="str">
        <f t="shared" si="111"/>
        <v>Operations</v>
      </c>
      <c r="BV114" s="53" t="str">
        <f t="shared" si="111"/>
        <v>Operations</v>
      </c>
      <c r="BW114" s="53" t="str">
        <f t="shared" si="111"/>
        <v>Operations</v>
      </c>
      <c r="BX114" s="53" t="str">
        <f t="shared" si="111"/>
        <v>Operations</v>
      </c>
      <c r="BY114" s="53" t="str">
        <f t="shared" si="111"/>
        <v>Post-Frcst</v>
      </c>
      <c r="BZ114" s="53" t="str">
        <f t="shared" si="111"/>
        <v>Post-Frcst</v>
      </c>
    </row>
    <row r="115" spans="1:78" s="115" customFormat="1" x14ac:dyDescent="0.2">
      <c r="A115" s="12"/>
      <c r="B115" s="12"/>
      <c r="C115" s="8"/>
      <c r="D115" s="9"/>
      <c r="E115" s="11"/>
      <c r="F115" s="37"/>
      <c r="G115" s="39"/>
      <c r="H115" s="39"/>
      <c r="I115" s="39"/>
      <c r="J115" s="39"/>
      <c r="K115" s="39"/>
      <c r="L115" s="39"/>
      <c r="M115" s="39"/>
      <c r="N115" s="4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</row>
    <row r="116" spans="1:78" s="115" customFormat="1" x14ac:dyDescent="0.2">
      <c r="A116" s="12"/>
      <c r="B116" s="12"/>
      <c r="C116" s="8"/>
      <c r="D116" s="9"/>
      <c r="E116" s="11"/>
      <c r="F116" s="37"/>
      <c r="G116" s="39"/>
      <c r="H116" s="39"/>
      <c r="I116" s="39"/>
      <c r="J116" s="39"/>
      <c r="K116" s="39"/>
      <c r="L116" s="39"/>
      <c r="M116" s="39"/>
      <c r="N116" s="4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</row>
    <row r="117" spans="1:78" s="115" customFormat="1" x14ac:dyDescent="0.2">
      <c r="A117" s="12" t="s">
        <v>9</v>
      </c>
      <c r="B117" s="12"/>
      <c r="C117" s="8"/>
      <c r="D117" s="9"/>
      <c r="E117" s="11"/>
      <c r="F117" s="54"/>
      <c r="G117" s="39"/>
      <c r="H117" s="39"/>
      <c r="I117" s="39"/>
      <c r="J117" s="39"/>
      <c r="K117" s="39"/>
      <c r="L117" s="39"/>
      <c r="M117" s="39"/>
      <c r="N117" s="4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</row>
    <row r="118" spans="1:78" s="115" customFormat="1" x14ac:dyDescent="0.2">
      <c r="A118" s="12"/>
      <c r="B118" s="12"/>
      <c r="C118" s="8"/>
      <c r="D118" s="9"/>
      <c r="E118" s="11"/>
      <c r="F118" s="54"/>
      <c r="G118" s="39"/>
      <c r="H118" s="39"/>
      <c r="I118" s="39"/>
      <c r="J118" s="39"/>
      <c r="K118" s="39"/>
      <c r="L118" s="39"/>
      <c r="M118" s="39"/>
      <c r="N118" s="4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</row>
    <row r="119" spans="1:78" s="115" customFormat="1" x14ac:dyDescent="0.2">
      <c r="A119" s="12"/>
      <c r="B119" s="12"/>
      <c r="C119" s="8"/>
      <c r="D119" s="9"/>
      <c r="E119" s="7" t="str">
        <f t="shared" ref="E119:BP119" si="112" xml:space="preserve"> E$90</f>
        <v>Last operations period flag</v>
      </c>
      <c r="F119" s="7">
        <f t="shared" si="112"/>
        <v>0</v>
      </c>
      <c r="G119" s="7" t="str">
        <f t="shared" si="112"/>
        <v>flag</v>
      </c>
      <c r="H119" s="7">
        <f t="shared" si="112"/>
        <v>1</v>
      </c>
      <c r="I119" s="48">
        <f t="shared" si="112"/>
        <v>0</v>
      </c>
      <c r="J119" s="7">
        <f t="shared" si="112"/>
        <v>0</v>
      </c>
      <c r="K119" s="7">
        <f t="shared" si="112"/>
        <v>0</v>
      </c>
      <c r="L119" s="7">
        <f t="shared" si="112"/>
        <v>0</v>
      </c>
      <c r="M119" s="7">
        <f t="shared" si="112"/>
        <v>0</v>
      </c>
      <c r="N119" s="7">
        <f t="shared" si="112"/>
        <v>0</v>
      </c>
      <c r="O119" s="7">
        <f t="shared" si="112"/>
        <v>0</v>
      </c>
      <c r="P119" s="7">
        <f t="shared" si="112"/>
        <v>0</v>
      </c>
      <c r="Q119" s="7">
        <f t="shared" si="112"/>
        <v>0</v>
      </c>
      <c r="R119" s="7">
        <f t="shared" si="112"/>
        <v>0</v>
      </c>
      <c r="S119" s="7">
        <f t="shared" si="112"/>
        <v>0</v>
      </c>
      <c r="T119" s="7">
        <f t="shared" si="112"/>
        <v>0</v>
      </c>
      <c r="U119" s="7">
        <f t="shared" si="112"/>
        <v>0</v>
      </c>
      <c r="V119" s="7">
        <f t="shared" si="112"/>
        <v>0</v>
      </c>
      <c r="W119" s="7">
        <f t="shared" si="112"/>
        <v>0</v>
      </c>
      <c r="X119" s="7">
        <f t="shared" si="112"/>
        <v>0</v>
      </c>
      <c r="Y119" s="7">
        <f t="shared" si="112"/>
        <v>0</v>
      </c>
      <c r="Z119" s="7">
        <f t="shared" si="112"/>
        <v>0</v>
      </c>
      <c r="AA119" s="7">
        <f t="shared" si="112"/>
        <v>0</v>
      </c>
      <c r="AB119" s="7">
        <f t="shared" si="112"/>
        <v>0</v>
      </c>
      <c r="AC119" s="7">
        <f t="shared" si="112"/>
        <v>0</v>
      </c>
      <c r="AD119" s="7">
        <f t="shared" si="112"/>
        <v>0</v>
      </c>
      <c r="AE119" s="7">
        <f t="shared" si="112"/>
        <v>0</v>
      </c>
      <c r="AF119" s="7">
        <f t="shared" si="112"/>
        <v>0</v>
      </c>
      <c r="AG119" s="7">
        <f t="shared" si="112"/>
        <v>0</v>
      </c>
      <c r="AH119" s="7">
        <f t="shared" si="112"/>
        <v>0</v>
      </c>
      <c r="AI119" s="7">
        <f t="shared" si="112"/>
        <v>0</v>
      </c>
      <c r="AJ119" s="7">
        <f t="shared" si="112"/>
        <v>0</v>
      </c>
      <c r="AK119" s="7">
        <f t="shared" si="112"/>
        <v>0</v>
      </c>
      <c r="AL119" s="7">
        <f t="shared" si="112"/>
        <v>0</v>
      </c>
      <c r="AM119" s="7">
        <f t="shared" si="112"/>
        <v>0</v>
      </c>
      <c r="AN119" s="7">
        <f t="shared" si="112"/>
        <v>0</v>
      </c>
      <c r="AO119" s="7">
        <f t="shared" si="112"/>
        <v>0</v>
      </c>
      <c r="AP119" s="7">
        <f t="shared" si="112"/>
        <v>0</v>
      </c>
      <c r="AQ119" s="7">
        <f t="shared" si="112"/>
        <v>0</v>
      </c>
      <c r="AR119" s="7">
        <f t="shared" si="112"/>
        <v>0</v>
      </c>
      <c r="AS119" s="7">
        <f t="shared" si="112"/>
        <v>0</v>
      </c>
      <c r="AT119" s="7">
        <f t="shared" si="112"/>
        <v>0</v>
      </c>
      <c r="AU119" s="7">
        <f t="shared" si="112"/>
        <v>0</v>
      </c>
      <c r="AV119" s="7">
        <f t="shared" si="112"/>
        <v>0</v>
      </c>
      <c r="AW119" s="7">
        <f t="shared" si="112"/>
        <v>0</v>
      </c>
      <c r="AX119" s="7">
        <f t="shared" si="112"/>
        <v>0</v>
      </c>
      <c r="AY119" s="7">
        <f t="shared" si="112"/>
        <v>0</v>
      </c>
      <c r="AZ119" s="7">
        <f t="shared" si="112"/>
        <v>0</v>
      </c>
      <c r="BA119" s="7">
        <f t="shared" si="112"/>
        <v>0</v>
      </c>
      <c r="BB119" s="7">
        <f t="shared" si="112"/>
        <v>0</v>
      </c>
      <c r="BC119" s="7">
        <f t="shared" si="112"/>
        <v>0</v>
      </c>
      <c r="BD119" s="7">
        <f t="shared" si="112"/>
        <v>0</v>
      </c>
      <c r="BE119" s="7">
        <f t="shared" si="112"/>
        <v>0</v>
      </c>
      <c r="BF119" s="7">
        <f t="shared" si="112"/>
        <v>0</v>
      </c>
      <c r="BG119" s="7">
        <f t="shared" si="112"/>
        <v>0</v>
      </c>
      <c r="BH119" s="7">
        <f t="shared" si="112"/>
        <v>0</v>
      </c>
      <c r="BI119" s="7">
        <f t="shared" si="112"/>
        <v>0</v>
      </c>
      <c r="BJ119" s="7">
        <f t="shared" si="112"/>
        <v>0</v>
      </c>
      <c r="BK119" s="7">
        <f t="shared" si="112"/>
        <v>0</v>
      </c>
      <c r="BL119" s="7">
        <f t="shared" si="112"/>
        <v>0</v>
      </c>
      <c r="BM119" s="7">
        <f t="shared" si="112"/>
        <v>0</v>
      </c>
      <c r="BN119" s="7">
        <f t="shared" si="112"/>
        <v>0</v>
      </c>
      <c r="BO119" s="7">
        <f t="shared" si="112"/>
        <v>0</v>
      </c>
      <c r="BP119" s="7">
        <f t="shared" si="112"/>
        <v>0</v>
      </c>
      <c r="BQ119" s="7">
        <f xml:space="preserve"> BQ$90</f>
        <v>0</v>
      </c>
      <c r="BR119" s="7">
        <f xml:space="preserve"> BR$90</f>
        <v>0</v>
      </c>
      <c r="BS119" s="7">
        <f t="shared" ref="BS119:BZ119" si="113" xml:space="preserve"> BS$90</f>
        <v>0</v>
      </c>
      <c r="BT119" s="7">
        <f t="shared" si="113"/>
        <v>0</v>
      </c>
      <c r="BU119" s="7">
        <f t="shared" si="113"/>
        <v>0</v>
      </c>
      <c r="BV119" s="7">
        <f t="shared" si="113"/>
        <v>0</v>
      </c>
      <c r="BW119" s="7">
        <f t="shared" si="113"/>
        <v>0</v>
      </c>
      <c r="BX119" s="7">
        <f t="shared" si="113"/>
        <v>1</v>
      </c>
      <c r="BY119" s="7">
        <f t="shared" si="113"/>
        <v>0</v>
      </c>
      <c r="BZ119" s="7">
        <f t="shared" si="113"/>
        <v>0</v>
      </c>
    </row>
    <row r="120" spans="1:78" s="182" customFormat="1" x14ac:dyDescent="0.2">
      <c r="A120" s="157"/>
      <c r="B120" s="157"/>
      <c r="C120" s="158"/>
      <c r="D120" s="139"/>
      <c r="E120" s="160" t="s">
        <v>44</v>
      </c>
      <c r="F120" s="159"/>
      <c r="G120" s="160" t="s">
        <v>6</v>
      </c>
      <c r="H120" s="160">
        <f xml:space="preserve"> SUM(J120:BZ120)</f>
        <v>1</v>
      </c>
      <c r="I120" s="160"/>
      <c r="J120" s="160">
        <f t="shared" ref="J120:S120" si="114" xml:space="preserve"> IF(I119 = 1, 1, 0)</f>
        <v>0</v>
      </c>
      <c r="K120" s="160">
        <f t="shared" si="114"/>
        <v>0</v>
      </c>
      <c r="L120" s="160">
        <f t="shared" si="114"/>
        <v>0</v>
      </c>
      <c r="M120" s="160">
        <f t="shared" si="114"/>
        <v>0</v>
      </c>
      <c r="N120" s="160">
        <f t="shared" si="114"/>
        <v>0</v>
      </c>
      <c r="O120" s="160">
        <f t="shared" si="114"/>
        <v>0</v>
      </c>
      <c r="P120" s="160">
        <f t="shared" si="114"/>
        <v>0</v>
      </c>
      <c r="Q120" s="160">
        <f t="shared" si="114"/>
        <v>0</v>
      </c>
      <c r="R120" s="160">
        <f t="shared" si="114"/>
        <v>0</v>
      </c>
      <c r="S120" s="160">
        <f t="shared" si="114"/>
        <v>0</v>
      </c>
      <c r="T120" s="160">
        <f t="shared" ref="T120:AC120" si="115" xml:space="preserve"> IF(S119 = 1, 1, 0)</f>
        <v>0</v>
      </c>
      <c r="U120" s="160">
        <f t="shared" si="115"/>
        <v>0</v>
      </c>
      <c r="V120" s="160">
        <f t="shared" si="115"/>
        <v>0</v>
      </c>
      <c r="W120" s="160">
        <f t="shared" si="115"/>
        <v>0</v>
      </c>
      <c r="X120" s="160">
        <f t="shared" si="115"/>
        <v>0</v>
      </c>
      <c r="Y120" s="160">
        <f t="shared" si="115"/>
        <v>0</v>
      </c>
      <c r="Z120" s="160">
        <f t="shared" si="115"/>
        <v>0</v>
      </c>
      <c r="AA120" s="160">
        <f t="shared" si="115"/>
        <v>0</v>
      </c>
      <c r="AB120" s="160">
        <f t="shared" si="115"/>
        <v>0</v>
      </c>
      <c r="AC120" s="160">
        <f t="shared" si="115"/>
        <v>0</v>
      </c>
      <c r="AD120" s="160">
        <f t="shared" ref="AD120:AM120" si="116" xml:space="preserve"> IF(AC119 = 1, 1, 0)</f>
        <v>0</v>
      </c>
      <c r="AE120" s="160">
        <f t="shared" si="116"/>
        <v>0</v>
      </c>
      <c r="AF120" s="160">
        <f t="shared" si="116"/>
        <v>0</v>
      </c>
      <c r="AG120" s="160">
        <f t="shared" si="116"/>
        <v>0</v>
      </c>
      <c r="AH120" s="160">
        <f t="shared" si="116"/>
        <v>0</v>
      </c>
      <c r="AI120" s="160">
        <f t="shared" si="116"/>
        <v>0</v>
      </c>
      <c r="AJ120" s="160">
        <f t="shared" si="116"/>
        <v>0</v>
      </c>
      <c r="AK120" s="160">
        <f t="shared" si="116"/>
        <v>0</v>
      </c>
      <c r="AL120" s="160">
        <f t="shared" si="116"/>
        <v>0</v>
      </c>
      <c r="AM120" s="160">
        <f t="shared" si="116"/>
        <v>0</v>
      </c>
      <c r="AN120" s="160">
        <f t="shared" ref="AN120:AW120" si="117" xml:space="preserve"> IF(AM119 = 1, 1, 0)</f>
        <v>0</v>
      </c>
      <c r="AO120" s="160">
        <f t="shared" si="117"/>
        <v>0</v>
      </c>
      <c r="AP120" s="160">
        <f t="shared" si="117"/>
        <v>0</v>
      </c>
      <c r="AQ120" s="160">
        <f t="shared" si="117"/>
        <v>0</v>
      </c>
      <c r="AR120" s="160">
        <f t="shared" si="117"/>
        <v>0</v>
      </c>
      <c r="AS120" s="160">
        <f t="shared" si="117"/>
        <v>0</v>
      </c>
      <c r="AT120" s="160">
        <f t="shared" si="117"/>
        <v>0</v>
      </c>
      <c r="AU120" s="160">
        <f t="shared" si="117"/>
        <v>0</v>
      </c>
      <c r="AV120" s="160">
        <f t="shared" si="117"/>
        <v>0</v>
      </c>
      <c r="AW120" s="160">
        <f t="shared" si="117"/>
        <v>0</v>
      </c>
      <c r="AX120" s="160">
        <f t="shared" ref="AX120:BB120" si="118" xml:space="preserve"> IF(AW119 = 1, 1, 0)</f>
        <v>0</v>
      </c>
      <c r="AY120" s="160">
        <f t="shared" si="118"/>
        <v>0</v>
      </c>
      <c r="AZ120" s="160">
        <f t="shared" si="118"/>
        <v>0</v>
      </c>
      <c r="BA120" s="160">
        <f t="shared" si="118"/>
        <v>0</v>
      </c>
      <c r="BB120" s="160">
        <f t="shared" si="118"/>
        <v>0</v>
      </c>
      <c r="BC120" s="160">
        <f t="shared" ref="BC120:BI120" si="119" xml:space="preserve"> IF(BB119 = 1, 1, 0)</f>
        <v>0</v>
      </c>
      <c r="BD120" s="160">
        <f t="shared" si="119"/>
        <v>0</v>
      </c>
      <c r="BE120" s="160">
        <f t="shared" si="119"/>
        <v>0</v>
      </c>
      <c r="BF120" s="160">
        <f t="shared" si="119"/>
        <v>0</v>
      </c>
      <c r="BG120" s="160">
        <f t="shared" si="119"/>
        <v>0</v>
      </c>
      <c r="BH120" s="160">
        <f t="shared" si="119"/>
        <v>0</v>
      </c>
      <c r="BI120" s="160">
        <f t="shared" si="119"/>
        <v>0</v>
      </c>
      <c r="BJ120" s="160">
        <f t="shared" ref="BJ120:BR120" si="120" xml:space="preserve"> IF(BI119 = 1, 1, 0)</f>
        <v>0</v>
      </c>
      <c r="BK120" s="160">
        <f t="shared" si="120"/>
        <v>0</v>
      </c>
      <c r="BL120" s="160">
        <f t="shared" si="120"/>
        <v>0</v>
      </c>
      <c r="BM120" s="160">
        <f t="shared" si="120"/>
        <v>0</v>
      </c>
      <c r="BN120" s="160">
        <f t="shared" si="120"/>
        <v>0</v>
      </c>
      <c r="BO120" s="160">
        <f t="shared" si="120"/>
        <v>0</v>
      </c>
      <c r="BP120" s="160">
        <f t="shared" si="120"/>
        <v>0</v>
      </c>
      <c r="BQ120" s="160">
        <f t="shared" si="120"/>
        <v>0</v>
      </c>
      <c r="BR120" s="160">
        <f t="shared" si="120"/>
        <v>0</v>
      </c>
      <c r="BS120" s="160">
        <f t="shared" ref="BS120:BZ120" si="121" xml:space="preserve"> IF(BR119 = 1, 1, 0)</f>
        <v>0</v>
      </c>
      <c r="BT120" s="160">
        <f t="shared" si="121"/>
        <v>0</v>
      </c>
      <c r="BU120" s="160">
        <f t="shared" si="121"/>
        <v>0</v>
      </c>
      <c r="BV120" s="160">
        <f t="shared" si="121"/>
        <v>0</v>
      </c>
      <c r="BW120" s="160">
        <f t="shared" si="121"/>
        <v>0</v>
      </c>
      <c r="BX120" s="160">
        <f t="shared" si="121"/>
        <v>0</v>
      </c>
      <c r="BY120" s="160">
        <f t="shared" si="121"/>
        <v>1</v>
      </c>
      <c r="BZ120" s="160">
        <f t="shared" si="121"/>
        <v>0</v>
      </c>
    </row>
    <row r="121" spans="1:78" s="115" customFormat="1" x14ac:dyDescent="0.2">
      <c r="A121" s="12"/>
      <c r="B121" s="12"/>
      <c r="C121" s="8"/>
      <c r="D121" s="9"/>
      <c r="E121" s="7"/>
      <c r="F121" s="2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</row>
    <row r="122" spans="1:78" s="14" customFormat="1" x14ac:dyDescent="0.2">
      <c r="A122" s="47"/>
      <c r="B122" s="47"/>
      <c r="C122" s="28"/>
      <c r="D122" s="9"/>
      <c r="E122" s="11" t="str">
        <f t="shared" ref="E122:BP122" si="122" xml:space="preserve"> E$120</f>
        <v>1st post last forecast period flag</v>
      </c>
      <c r="F122" s="11">
        <f t="shared" si="122"/>
        <v>0</v>
      </c>
      <c r="G122" s="11" t="str">
        <f t="shared" si="122"/>
        <v>flag</v>
      </c>
      <c r="H122" s="11">
        <f t="shared" si="122"/>
        <v>1</v>
      </c>
      <c r="I122" s="11">
        <f t="shared" si="122"/>
        <v>0</v>
      </c>
      <c r="J122" s="11">
        <f t="shared" si="122"/>
        <v>0</v>
      </c>
      <c r="K122" s="11">
        <f t="shared" si="122"/>
        <v>0</v>
      </c>
      <c r="L122" s="11">
        <f t="shared" si="122"/>
        <v>0</v>
      </c>
      <c r="M122" s="11">
        <f t="shared" si="122"/>
        <v>0</v>
      </c>
      <c r="N122" s="11">
        <f t="shared" si="122"/>
        <v>0</v>
      </c>
      <c r="O122" s="11">
        <f t="shared" si="122"/>
        <v>0</v>
      </c>
      <c r="P122" s="11">
        <f t="shared" si="122"/>
        <v>0</v>
      </c>
      <c r="Q122" s="11">
        <f t="shared" si="122"/>
        <v>0</v>
      </c>
      <c r="R122" s="11">
        <f t="shared" si="122"/>
        <v>0</v>
      </c>
      <c r="S122" s="11">
        <f t="shared" si="122"/>
        <v>0</v>
      </c>
      <c r="T122" s="11">
        <f t="shared" si="122"/>
        <v>0</v>
      </c>
      <c r="U122" s="11">
        <f t="shared" si="122"/>
        <v>0</v>
      </c>
      <c r="V122" s="11">
        <f t="shared" si="122"/>
        <v>0</v>
      </c>
      <c r="W122" s="11">
        <f t="shared" si="122"/>
        <v>0</v>
      </c>
      <c r="X122" s="11">
        <f t="shared" si="122"/>
        <v>0</v>
      </c>
      <c r="Y122" s="11">
        <f t="shared" si="122"/>
        <v>0</v>
      </c>
      <c r="Z122" s="11">
        <f t="shared" si="122"/>
        <v>0</v>
      </c>
      <c r="AA122" s="11">
        <f t="shared" si="122"/>
        <v>0</v>
      </c>
      <c r="AB122" s="11">
        <f t="shared" si="122"/>
        <v>0</v>
      </c>
      <c r="AC122" s="11">
        <f t="shared" si="122"/>
        <v>0</v>
      </c>
      <c r="AD122" s="11">
        <f t="shared" si="122"/>
        <v>0</v>
      </c>
      <c r="AE122" s="11">
        <f t="shared" si="122"/>
        <v>0</v>
      </c>
      <c r="AF122" s="11">
        <f t="shared" si="122"/>
        <v>0</v>
      </c>
      <c r="AG122" s="11">
        <f t="shared" si="122"/>
        <v>0</v>
      </c>
      <c r="AH122" s="11">
        <f t="shared" si="122"/>
        <v>0</v>
      </c>
      <c r="AI122" s="11">
        <f t="shared" si="122"/>
        <v>0</v>
      </c>
      <c r="AJ122" s="11">
        <f t="shared" si="122"/>
        <v>0</v>
      </c>
      <c r="AK122" s="11">
        <f t="shared" si="122"/>
        <v>0</v>
      </c>
      <c r="AL122" s="11">
        <f t="shared" si="122"/>
        <v>0</v>
      </c>
      <c r="AM122" s="11">
        <f t="shared" si="122"/>
        <v>0</v>
      </c>
      <c r="AN122" s="11">
        <f t="shared" si="122"/>
        <v>0</v>
      </c>
      <c r="AO122" s="11">
        <f t="shared" si="122"/>
        <v>0</v>
      </c>
      <c r="AP122" s="11">
        <f t="shared" si="122"/>
        <v>0</v>
      </c>
      <c r="AQ122" s="11">
        <f t="shared" si="122"/>
        <v>0</v>
      </c>
      <c r="AR122" s="11">
        <f t="shared" si="122"/>
        <v>0</v>
      </c>
      <c r="AS122" s="11">
        <f t="shared" si="122"/>
        <v>0</v>
      </c>
      <c r="AT122" s="11">
        <f t="shared" si="122"/>
        <v>0</v>
      </c>
      <c r="AU122" s="11">
        <f t="shared" si="122"/>
        <v>0</v>
      </c>
      <c r="AV122" s="11">
        <f t="shared" si="122"/>
        <v>0</v>
      </c>
      <c r="AW122" s="11">
        <f t="shared" si="122"/>
        <v>0</v>
      </c>
      <c r="AX122" s="11">
        <f t="shared" si="122"/>
        <v>0</v>
      </c>
      <c r="AY122" s="11">
        <f t="shared" si="122"/>
        <v>0</v>
      </c>
      <c r="AZ122" s="11">
        <f t="shared" si="122"/>
        <v>0</v>
      </c>
      <c r="BA122" s="11">
        <f t="shared" si="122"/>
        <v>0</v>
      </c>
      <c r="BB122" s="11">
        <f t="shared" si="122"/>
        <v>0</v>
      </c>
      <c r="BC122" s="11">
        <f t="shared" si="122"/>
        <v>0</v>
      </c>
      <c r="BD122" s="11">
        <f t="shared" si="122"/>
        <v>0</v>
      </c>
      <c r="BE122" s="11">
        <f t="shared" si="122"/>
        <v>0</v>
      </c>
      <c r="BF122" s="11">
        <f t="shared" si="122"/>
        <v>0</v>
      </c>
      <c r="BG122" s="11">
        <f t="shared" si="122"/>
        <v>0</v>
      </c>
      <c r="BH122" s="11">
        <f t="shared" si="122"/>
        <v>0</v>
      </c>
      <c r="BI122" s="11">
        <f t="shared" si="122"/>
        <v>0</v>
      </c>
      <c r="BJ122" s="11">
        <f t="shared" si="122"/>
        <v>0</v>
      </c>
      <c r="BK122" s="11">
        <f t="shared" si="122"/>
        <v>0</v>
      </c>
      <c r="BL122" s="11">
        <f t="shared" si="122"/>
        <v>0</v>
      </c>
      <c r="BM122" s="11">
        <f t="shared" si="122"/>
        <v>0</v>
      </c>
      <c r="BN122" s="11">
        <f t="shared" si="122"/>
        <v>0</v>
      </c>
      <c r="BO122" s="11">
        <f t="shared" si="122"/>
        <v>0</v>
      </c>
      <c r="BP122" s="11">
        <f t="shared" si="122"/>
        <v>0</v>
      </c>
      <c r="BQ122" s="11">
        <f xml:space="preserve"> BQ$120</f>
        <v>0</v>
      </c>
      <c r="BR122" s="11">
        <f xml:space="preserve"> BR$120</f>
        <v>0</v>
      </c>
      <c r="BS122" s="11">
        <f t="shared" ref="BS122:BZ122" si="123" xml:space="preserve"> BS$120</f>
        <v>0</v>
      </c>
      <c r="BT122" s="11">
        <f t="shared" si="123"/>
        <v>0</v>
      </c>
      <c r="BU122" s="11">
        <f t="shared" si="123"/>
        <v>0</v>
      </c>
      <c r="BV122" s="11">
        <f t="shared" si="123"/>
        <v>0</v>
      </c>
      <c r="BW122" s="11">
        <f t="shared" si="123"/>
        <v>0</v>
      </c>
      <c r="BX122" s="11">
        <f t="shared" si="123"/>
        <v>0</v>
      </c>
      <c r="BY122" s="11">
        <f t="shared" si="123"/>
        <v>1</v>
      </c>
      <c r="BZ122" s="11">
        <f t="shared" si="123"/>
        <v>0</v>
      </c>
    </row>
    <row r="123" spans="1:78" s="14" customFormat="1" x14ac:dyDescent="0.2">
      <c r="A123" s="47"/>
      <c r="B123" s="47"/>
      <c r="C123" s="28"/>
      <c r="D123" s="9"/>
      <c r="E123" s="11" t="s">
        <v>45</v>
      </c>
      <c r="F123" s="11"/>
      <c r="G123" s="11" t="s">
        <v>6</v>
      </c>
      <c r="H123" s="11">
        <f xml:space="preserve"> SUM(J123:BZ123)</f>
        <v>2</v>
      </c>
      <c r="I123" s="48"/>
      <c r="J123" s="11">
        <f xml:space="preserve"> I123 + J122</f>
        <v>0</v>
      </c>
      <c r="K123" s="11">
        <f t="shared" ref="K123:BV123" si="124" xml:space="preserve"> J123 + K122</f>
        <v>0</v>
      </c>
      <c r="L123" s="11">
        <f t="shared" si="124"/>
        <v>0</v>
      </c>
      <c r="M123" s="11">
        <f t="shared" si="124"/>
        <v>0</v>
      </c>
      <c r="N123" s="11">
        <f t="shared" si="124"/>
        <v>0</v>
      </c>
      <c r="O123" s="11">
        <f t="shared" si="124"/>
        <v>0</v>
      </c>
      <c r="P123" s="11">
        <f t="shared" si="124"/>
        <v>0</v>
      </c>
      <c r="Q123" s="11">
        <f t="shared" si="124"/>
        <v>0</v>
      </c>
      <c r="R123" s="11">
        <f t="shared" si="124"/>
        <v>0</v>
      </c>
      <c r="S123" s="11">
        <f t="shared" si="124"/>
        <v>0</v>
      </c>
      <c r="T123" s="11">
        <f t="shared" si="124"/>
        <v>0</v>
      </c>
      <c r="U123" s="11">
        <f t="shared" si="124"/>
        <v>0</v>
      </c>
      <c r="V123" s="11">
        <f t="shared" si="124"/>
        <v>0</v>
      </c>
      <c r="W123" s="11">
        <f t="shared" si="124"/>
        <v>0</v>
      </c>
      <c r="X123" s="11">
        <f t="shared" si="124"/>
        <v>0</v>
      </c>
      <c r="Y123" s="11">
        <f t="shared" si="124"/>
        <v>0</v>
      </c>
      <c r="Z123" s="11">
        <f t="shared" si="124"/>
        <v>0</v>
      </c>
      <c r="AA123" s="11">
        <f t="shared" si="124"/>
        <v>0</v>
      </c>
      <c r="AB123" s="11">
        <f t="shared" si="124"/>
        <v>0</v>
      </c>
      <c r="AC123" s="11">
        <f t="shared" si="124"/>
        <v>0</v>
      </c>
      <c r="AD123" s="11">
        <f t="shared" si="124"/>
        <v>0</v>
      </c>
      <c r="AE123" s="11">
        <f t="shared" si="124"/>
        <v>0</v>
      </c>
      <c r="AF123" s="11">
        <f t="shared" si="124"/>
        <v>0</v>
      </c>
      <c r="AG123" s="11">
        <f t="shared" si="124"/>
        <v>0</v>
      </c>
      <c r="AH123" s="11">
        <f t="shared" si="124"/>
        <v>0</v>
      </c>
      <c r="AI123" s="11">
        <f t="shared" si="124"/>
        <v>0</v>
      </c>
      <c r="AJ123" s="11">
        <f t="shared" si="124"/>
        <v>0</v>
      </c>
      <c r="AK123" s="11">
        <f t="shared" si="124"/>
        <v>0</v>
      </c>
      <c r="AL123" s="11">
        <f t="shared" si="124"/>
        <v>0</v>
      </c>
      <c r="AM123" s="11">
        <f t="shared" si="124"/>
        <v>0</v>
      </c>
      <c r="AN123" s="11">
        <f t="shared" si="124"/>
        <v>0</v>
      </c>
      <c r="AO123" s="11">
        <f t="shared" si="124"/>
        <v>0</v>
      </c>
      <c r="AP123" s="11">
        <f t="shared" si="124"/>
        <v>0</v>
      </c>
      <c r="AQ123" s="11">
        <f t="shared" si="124"/>
        <v>0</v>
      </c>
      <c r="AR123" s="11">
        <f t="shared" si="124"/>
        <v>0</v>
      </c>
      <c r="AS123" s="11">
        <f t="shared" si="124"/>
        <v>0</v>
      </c>
      <c r="AT123" s="11">
        <f t="shared" si="124"/>
        <v>0</v>
      </c>
      <c r="AU123" s="11">
        <f t="shared" si="124"/>
        <v>0</v>
      </c>
      <c r="AV123" s="11">
        <f t="shared" si="124"/>
        <v>0</v>
      </c>
      <c r="AW123" s="11">
        <f t="shared" si="124"/>
        <v>0</v>
      </c>
      <c r="AX123" s="11">
        <f t="shared" si="124"/>
        <v>0</v>
      </c>
      <c r="AY123" s="11">
        <f t="shared" si="124"/>
        <v>0</v>
      </c>
      <c r="AZ123" s="11">
        <f t="shared" si="124"/>
        <v>0</v>
      </c>
      <c r="BA123" s="11">
        <f t="shared" si="124"/>
        <v>0</v>
      </c>
      <c r="BB123" s="11">
        <f t="shared" si="124"/>
        <v>0</v>
      </c>
      <c r="BC123" s="11">
        <f t="shared" si="124"/>
        <v>0</v>
      </c>
      <c r="BD123" s="11">
        <f t="shared" si="124"/>
        <v>0</v>
      </c>
      <c r="BE123" s="11">
        <f t="shared" si="124"/>
        <v>0</v>
      </c>
      <c r="BF123" s="11">
        <f t="shared" si="124"/>
        <v>0</v>
      </c>
      <c r="BG123" s="11">
        <f t="shared" si="124"/>
        <v>0</v>
      </c>
      <c r="BH123" s="11">
        <f t="shared" si="124"/>
        <v>0</v>
      </c>
      <c r="BI123" s="11">
        <f t="shared" si="124"/>
        <v>0</v>
      </c>
      <c r="BJ123" s="11">
        <f t="shared" si="124"/>
        <v>0</v>
      </c>
      <c r="BK123" s="11">
        <f t="shared" si="124"/>
        <v>0</v>
      </c>
      <c r="BL123" s="11">
        <f t="shared" si="124"/>
        <v>0</v>
      </c>
      <c r="BM123" s="11">
        <f t="shared" si="124"/>
        <v>0</v>
      </c>
      <c r="BN123" s="11">
        <f t="shared" si="124"/>
        <v>0</v>
      </c>
      <c r="BO123" s="11">
        <f t="shared" si="124"/>
        <v>0</v>
      </c>
      <c r="BP123" s="11">
        <f t="shared" si="124"/>
        <v>0</v>
      </c>
      <c r="BQ123" s="11">
        <f t="shared" si="124"/>
        <v>0</v>
      </c>
      <c r="BR123" s="11">
        <f t="shared" si="124"/>
        <v>0</v>
      </c>
      <c r="BS123" s="11">
        <f t="shared" si="124"/>
        <v>0</v>
      </c>
      <c r="BT123" s="11">
        <f t="shared" si="124"/>
        <v>0</v>
      </c>
      <c r="BU123" s="11">
        <f t="shared" si="124"/>
        <v>0</v>
      </c>
      <c r="BV123" s="11">
        <f t="shared" si="124"/>
        <v>0</v>
      </c>
      <c r="BW123" s="11">
        <f t="shared" ref="BW123:BZ123" si="125" xml:space="preserve"> BV123 + BW122</f>
        <v>0</v>
      </c>
      <c r="BX123" s="11">
        <f t="shared" si="125"/>
        <v>0</v>
      </c>
      <c r="BY123" s="11">
        <f t="shared" si="125"/>
        <v>1</v>
      </c>
      <c r="BZ123" s="11">
        <f t="shared" si="125"/>
        <v>1</v>
      </c>
    </row>
    <row r="124" spans="1:78" s="14" customFormat="1" x14ac:dyDescent="0.2">
      <c r="A124" s="47"/>
      <c r="B124" s="47"/>
      <c r="C124" s="28"/>
      <c r="D124" s="9"/>
      <c r="E124" s="11" t="s">
        <v>46</v>
      </c>
      <c r="F124" s="11">
        <f xml:space="preserve"> SUM(J123:BZ123)</f>
        <v>2</v>
      </c>
      <c r="G124" s="11" t="s">
        <v>5</v>
      </c>
      <c r="H124" s="11"/>
      <c r="I124" s="7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</row>
    <row r="125" spans="1:78" s="14" customFormat="1" x14ac:dyDescent="0.2">
      <c r="A125" s="47"/>
      <c r="B125" s="47"/>
      <c r="C125" s="28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</row>
    <row r="126" spans="1:78" s="14" customFormat="1" x14ac:dyDescent="0.2">
      <c r="A126" s="47"/>
      <c r="B126" s="47"/>
      <c r="C126" s="28"/>
      <c r="D126" s="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</row>
    <row r="127" spans="1:78" s="14" customFormat="1" x14ac:dyDescent="0.2">
      <c r="A127" s="47" t="s">
        <v>10</v>
      </c>
      <c r="B127" s="47"/>
      <c r="C127" s="28"/>
      <c r="D127" s="9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</row>
    <row r="128" spans="1:78" s="14" customFormat="1" x14ac:dyDescent="0.2">
      <c r="A128" s="47"/>
      <c r="B128" s="47"/>
      <c r="C128" s="28"/>
      <c r="D128" s="9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</row>
    <row r="129" spans="1:78" s="215" customFormat="1" x14ac:dyDescent="0.2">
      <c r="A129" s="210"/>
      <c r="B129" s="210"/>
      <c r="C129" s="211"/>
      <c r="D129" s="212"/>
      <c r="E129" s="223" t="str">
        <f xml:space="preserve"> InpC!E$8</f>
        <v>Model column start date</v>
      </c>
      <c r="F129" s="223">
        <f xml:space="preserve"> InpC!F$8</f>
        <v>42370</v>
      </c>
      <c r="G129" s="223" t="str">
        <f xml:space="preserve"> InpC!G$8</f>
        <v>date</v>
      </c>
      <c r="H129" s="213"/>
      <c r="I129" s="214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</row>
    <row r="130" spans="1:78" s="111" customFormat="1" x14ac:dyDescent="0.2">
      <c r="A130" s="67"/>
      <c r="B130" s="67"/>
      <c r="C130" s="68"/>
      <c r="D130" s="69"/>
      <c r="E130" s="89" t="str">
        <f xml:space="preserve"> InpC!E$16</f>
        <v>Financial year end month number</v>
      </c>
      <c r="F130" s="89">
        <f xml:space="preserve"> InpC!F$16</f>
        <v>12</v>
      </c>
      <c r="G130" s="89" t="str">
        <f xml:space="preserve"> InpC!G$16</f>
        <v>month #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</row>
    <row r="131" spans="1:78" s="222" customFormat="1" x14ac:dyDescent="0.2">
      <c r="A131" s="216"/>
      <c r="B131" s="217"/>
      <c r="C131" s="218"/>
      <c r="D131" s="219"/>
      <c r="E131" s="220" t="s">
        <v>28</v>
      </c>
      <c r="F131" s="221">
        <f xml:space="preserve"> IF(MONTH(F129) &lt;= F130, YEAR(F129), YEAR(F129) + 1)</f>
        <v>2016</v>
      </c>
      <c r="G131" s="57" t="s">
        <v>11</v>
      </c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  <c r="BZ131" s="220"/>
    </row>
    <row r="132" spans="1:78" s="222" customFormat="1" x14ac:dyDescent="0.2">
      <c r="A132" s="216"/>
      <c r="B132" s="217"/>
      <c r="C132" s="218"/>
      <c r="D132" s="219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  <c r="BZ132" s="220"/>
    </row>
    <row r="133" spans="1:78" s="222" customFormat="1" x14ac:dyDescent="0.2">
      <c r="A133" s="216"/>
      <c r="B133" s="217"/>
      <c r="C133" s="218"/>
      <c r="D133" s="219"/>
      <c r="E133" s="220" t="str">
        <f xml:space="preserve"> E$131</f>
        <v>First modelling column financial year number</v>
      </c>
      <c r="F133" s="221">
        <f t="shared" ref="F133:G133" si="126" xml:space="preserve"> F$131</f>
        <v>2016</v>
      </c>
      <c r="G133" s="57" t="str">
        <f t="shared" si="126"/>
        <v>year #</v>
      </c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  <c r="BZ133" s="220"/>
    </row>
    <row r="134" spans="1:78" s="111" customFormat="1" x14ac:dyDescent="0.2">
      <c r="A134" s="67"/>
      <c r="B134" s="67"/>
      <c r="C134" s="68"/>
      <c r="D134" s="69"/>
      <c r="E134" s="89" t="str">
        <f xml:space="preserve"> InpC!E$16</f>
        <v>Financial year end month number</v>
      </c>
      <c r="F134" s="89">
        <f xml:space="preserve"> InpC!F$16</f>
        <v>12</v>
      </c>
      <c r="G134" s="89" t="str">
        <f xml:space="preserve"> InpC!G$16</f>
        <v>month #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</row>
    <row r="135" spans="1:78" s="114" customFormat="1" x14ac:dyDescent="0.2">
      <c r="A135" s="46"/>
      <c r="B135" s="42"/>
      <c r="C135" s="43"/>
      <c r="D135" s="44"/>
      <c r="E135" s="45" t="str">
        <f t="shared" ref="E135:BP135" si="127" xml:space="preserve"> E$23</f>
        <v>Model period ending</v>
      </c>
      <c r="F135" s="45">
        <f t="shared" si="127"/>
        <v>0</v>
      </c>
      <c r="G135" s="45" t="str">
        <f t="shared" si="127"/>
        <v>date</v>
      </c>
      <c r="H135" s="45">
        <f t="shared" si="127"/>
        <v>0</v>
      </c>
      <c r="I135" s="35">
        <f t="shared" si="127"/>
        <v>0</v>
      </c>
      <c r="J135" s="45">
        <f t="shared" si="127"/>
        <v>42551</v>
      </c>
      <c r="K135" s="45">
        <f t="shared" si="127"/>
        <v>42735</v>
      </c>
      <c r="L135" s="45">
        <f t="shared" si="127"/>
        <v>42916</v>
      </c>
      <c r="M135" s="45">
        <f t="shared" si="127"/>
        <v>43100</v>
      </c>
      <c r="N135" s="45">
        <f t="shared" si="127"/>
        <v>43281</v>
      </c>
      <c r="O135" s="45">
        <f t="shared" si="127"/>
        <v>43465</v>
      </c>
      <c r="P135" s="45">
        <f t="shared" si="127"/>
        <v>43646</v>
      </c>
      <c r="Q135" s="45">
        <f t="shared" si="127"/>
        <v>43830</v>
      </c>
      <c r="R135" s="45">
        <f t="shared" si="127"/>
        <v>44012</v>
      </c>
      <c r="S135" s="45">
        <f t="shared" si="127"/>
        <v>44196</v>
      </c>
      <c r="T135" s="45">
        <f t="shared" si="127"/>
        <v>44377</v>
      </c>
      <c r="U135" s="45">
        <f t="shared" si="127"/>
        <v>44561</v>
      </c>
      <c r="V135" s="45">
        <f t="shared" si="127"/>
        <v>44742</v>
      </c>
      <c r="W135" s="45">
        <f t="shared" si="127"/>
        <v>44926</v>
      </c>
      <c r="X135" s="45">
        <f t="shared" si="127"/>
        <v>45107</v>
      </c>
      <c r="Y135" s="45">
        <f t="shared" si="127"/>
        <v>45291</v>
      </c>
      <c r="Z135" s="45">
        <f t="shared" si="127"/>
        <v>45473</v>
      </c>
      <c r="AA135" s="45">
        <f t="shared" si="127"/>
        <v>45657</v>
      </c>
      <c r="AB135" s="45">
        <f t="shared" si="127"/>
        <v>45838</v>
      </c>
      <c r="AC135" s="45">
        <f t="shared" si="127"/>
        <v>46022</v>
      </c>
      <c r="AD135" s="45">
        <f t="shared" si="127"/>
        <v>46203</v>
      </c>
      <c r="AE135" s="45">
        <f t="shared" si="127"/>
        <v>46387</v>
      </c>
      <c r="AF135" s="45">
        <f t="shared" si="127"/>
        <v>46568</v>
      </c>
      <c r="AG135" s="45">
        <f t="shared" si="127"/>
        <v>46752</v>
      </c>
      <c r="AH135" s="45">
        <f t="shared" si="127"/>
        <v>46934</v>
      </c>
      <c r="AI135" s="45">
        <f t="shared" si="127"/>
        <v>47118</v>
      </c>
      <c r="AJ135" s="45">
        <f t="shared" si="127"/>
        <v>47299</v>
      </c>
      <c r="AK135" s="45">
        <f t="shared" si="127"/>
        <v>47483</v>
      </c>
      <c r="AL135" s="45">
        <f t="shared" si="127"/>
        <v>47664</v>
      </c>
      <c r="AM135" s="45">
        <f t="shared" si="127"/>
        <v>47848</v>
      </c>
      <c r="AN135" s="45">
        <f t="shared" si="127"/>
        <v>48029</v>
      </c>
      <c r="AO135" s="45">
        <f t="shared" si="127"/>
        <v>48213</v>
      </c>
      <c r="AP135" s="45">
        <f t="shared" si="127"/>
        <v>48395</v>
      </c>
      <c r="AQ135" s="45">
        <f t="shared" si="127"/>
        <v>48579</v>
      </c>
      <c r="AR135" s="45">
        <f t="shared" si="127"/>
        <v>48760</v>
      </c>
      <c r="AS135" s="45">
        <f t="shared" si="127"/>
        <v>48944</v>
      </c>
      <c r="AT135" s="45">
        <f t="shared" si="127"/>
        <v>49125</v>
      </c>
      <c r="AU135" s="45">
        <f t="shared" si="127"/>
        <v>49309</v>
      </c>
      <c r="AV135" s="45">
        <f t="shared" si="127"/>
        <v>49490</v>
      </c>
      <c r="AW135" s="45">
        <f t="shared" si="127"/>
        <v>49674</v>
      </c>
      <c r="AX135" s="45">
        <f t="shared" si="127"/>
        <v>49856</v>
      </c>
      <c r="AY135" s="45">
        <f t="shared" si="127"/>
        <v>50040</v>
      </c>
      <c r="AZ135" s="45">
        <f t="shared" si="127"/>
        <v>50221</v>
      </c>
      <c r="BA135" s="45">
        <f t="shared" si="127"/>
        <v>50405</v>
      </c>
      <c r="BB135" s="45">
        <f t="shared" si="127"/>
        <v>50586</v>
      </c>
      <c r="BC135" s="45">
        <f t="shared" si="127"/>
        <v>50770</v>
      </c>
      <c r="BD135" s="45">
        <f t="shared" si="127"/>
        <v>50951</v>
      </c>
      <c r="BE135" s="45">
        <f t="shared" si="127"/>
        <v>51135</v>
      </c>
      <c r="BF135" s="45">
        <f t="shared" si="127"/>
        <v>51317</v>
      </c>
      <c r="BG135" s="45">
        <f t="shared" si="127"/>
        <v>51501</v>
      </c>
      <c r="BH135" s="45">
        <f t="shared" si="127"/>
        <v>51682</v>
      </c>
      <c r="BI135" s="45">
        <f t="shared" si="127"/>
        <v>51866</v>
      </c>
      <c r="BJ135" s="45">
        <f t="shared" si="127"/>
        <v>52047</v>
      </c>
      <c r="BK135" s="45">
        <f t="shared" si="127"/>
        <v>52231</v>
      </c>
      <c r="BL135" s="45">
        <f t="shared" si="127"/>
        <v>52412</v>
      </c>
      <c r="BM135" s="45">
        <f t="shared" si="127"/>
        <v>52596</v>
      </c>
      <c r="BN135" s="45">
        <f t="shared" si="127"/>
        <v>52778</v>
      </c>
      <c r="BO135" s="45">
        <f t="shared" si="127"/>
        <v>52962</v>
      </c>
      <c r="BP135" s="45">
        <f t="shared" si="127"/>
        <v>53143</v>
      </c>
      <c r="BQ135" s="45">
        <f xml:space="preserve"> BQ$23</f>
        <v>53327</v>
      </c>
      <c r="BR135" s="45">
        <f xml:space="preserve"> BR$23</f>
        <v>53508</v>
      </c>
      <c r="BS135" s="45">
        <f t="shared" ref="BS135:BZ135" si="128" xml:space="preserve"> BS$23</f>
        <v>53692</v>
      </c>
      <c r="BT135" s="45">
        <f t="shared" si="128"/>
        <v>53873</v>
      </c>
      <c r="BU135" s="45">
        <f t="shared" si="128"/>
        <v>54057</v>
      </c>
      <c r="BV135" s="45">
        <f t="shared" si="128"/>
        <v>54239</v>
      </c>
      <c r="BW135" s="45">
        <f t="shared" si="128"/>
        <v>54423</v>
      </c>
      <c r="BX135" s="45">
        <f t="shared" si="128"/>
        <v>54604</v>
      </c>
      <c r="BY135" s="45">
        <f t="shared" si="128"/>
        <v>54788</v>
      </c>
      <c r="BZ135" s="45">
        <f t="shared" si="128"/>
        <v>54969</v>
      </c>
    </row>
    <row r="136" spans="1:78" s="14" customFormat="1" x14ac:dyDescent="0.2">
      <c r="A136" s="12"/>
      <c r="B136" s="47"/>
      <c r="C136" s="28"/>
      <c r="D136" s="9"/>
      <c r="E136" s="11" t="str">
        <f t="shared" ref="E136:AJ136" si="129" xml:space="preserve"> E$14</f>
        <v>1st model column flag</v>
      </c>
      <c r="F136" s="11">
        <f t="shared" si="129"/>
        <v>0</v>
      </c>
      <c r="G136" s="11" t="str">
        <f t="shared" si="129"/>
        <v>flag</v>
      </c>
      <c r="H136" s="11">
        <f t="shared" si="129"/>
        <v>1</v>
      </c>
      <c r="I136" s="11">
        <f t="shared" si="129"/>
        <v>0</v>
      </c>
      <c r="J136" s="11">
        <f t="shared" si="129"/>
        <v>1</v>
      </c>
      <c r="K136" s="11">
        <f t="shared" si="129"/>
        <v>0</v>
      </c>
      <c r="L136" s="11">
        <f t="shared" si="129"/>
        <v>0</v>
      </c>
      <c r="M136" s="11">
        <f t="shared" si="129"/>
        <v>0</v>
      </c>
      <c r="N136" s="11">
        <f t="shared" si="129"/>
        <v>0</v>
      </c>
      <c r="O136" s="11">
        <f t="shared" si="129"/>
        <v>0</v>
      </c>
      <c r="P136" s="11">
        <f t="shared" si="129"/>
        <v>0</v>
      </c>
      <c r="Q136" s="11">
        <f t="shared" si="129"/>
        <v>0</v>
      </c>
      <c r="R136" s="11">
        <f t="shared" si="129"/>
        <v>0</v>
      </c>
      <c r="S136" s="11">
        <f t="shared" si="129"/>
        <v>0</v>
      </c>
      <c r="T136" s="11">
        <f t="shared" si="129"/>
        <v>0</v>
      </c>
      <c r="U136" s="11">
        <f t="shared" si="129"/>
        <v>0</v>
      </c>
      <c r="V136" s="11">
        <f t="shared" si="129"/>
        <v>0</v>
      </c>
      <c r="W136" s="11">
        <f t="shared" si="129"/>
        <v>0</v>
      </c>
      <c r="X136" s="11">
        <f t="shared" si="129"/>
        <v>0</v>
      </c>
      <c r="Y136" s="11">
        <f t="shared" si="129"/>
        <v>0</v>
      </c>
      <c r="Z136" s="11">
        <f t="shared" si="129"/>
        <v>0</v>
      </c>
      <c r="AA136" s="11">
        <f t="shared" si="129"/>
        <v>0</v>
      </c>
      <c r="AB136" s="11">
        <f t="shared" si="129"/>
        <v>0</v>
      </c>
      <c r="AC136" s="11">
        <f t="shared" si="129"/>
        <v>0</v>
      </c>
      <c r="AD136" s="11">
        <f t="shared" si="129"/>
        <v>0</v>
      </c>
      <c r="AE136" s="11">
        <f t="shared" si="129"/>
        <v>0</v>
      </c>
      <c r="AF136" s="11">
        <f t="shared" si="129"/>
        <v>0</v>
      </c>
      <c r="AG136" s="11">
        <f t="shared" si="129"/>
        <v>0</v>
      </c>
      <c r="AH136" s="11">
        <f t="shared" si="129"/>
        <v>0</v>
      </c>
      <c r="AI136" s="11">
        <f t="shared" si="129"/>
        <v>0</v>
      </c>
      <c r="AJ136" s="11">
        <f t="shared" si="129"/>
        <v>0</v>
      </c>
      <c r="AK136" s="11">
        <f t="shared" ref="AK136:BP136" si="130" xml:space="preserve"> AK$14</f>
        <v>0</v>
      </c>
      <c r="AL136" s="11">
        <f t="shared" si="130"/>
        <v>0</v>
      </c>
      <c r="AM136" s="11">
        <f t="shared" si="130"/>
        <v>0</v>
      </c>
      <c r="AN136" s="11">
        <f t="shared" si="130"/>
        <v>0</v>
      </c>
      <c r="AO136" s="11">
        <f t="shared" si="130"/>
        <v>0</v>
      </c>
      <c r="AP136" s="11">
        <f t="shared" si="130"/>
        <v>0</v>
      </c>
      <c r="AQ136" s="11">
        <f t="shared" si="130"/>
        <v>0</v>
      </c>
      <c r="AR136" s="11">
        <f t="shared" si="130"/>
        <v>0</v>
      </c>
      <c r="AS136" s="11">
        <f t="shared" si="130"/>
        <v>0</v>
      </c>
      <c r="AT136" s="11">
        <f t="shared" si="130"/>
        <v>0</v>
      </c>
      <c r="AU136" s="11">
        <f t="shared" si="130"/>
        <v>0</v>
      </c>
      <c r="AV136" s="11">
        <f t="shared" si="130"/>
        <v>0</v>
      </c>
      <c r="AW136" s="11">
        <f t="shared" si="130"/>
        <v>0</v>
      </c>
      <c r="AX136" s="11">
        <f t="shared" si="130"/>
        <v>0</v>
      </c>
      <c r="AY136" s="11">
        <f t="shared" si="130"/>
        <v>0</v>
      </c>
      <c r="AZ136" s="11">
        <f t="shared" si="130"/>
        <v>0</v>
      </c>
      <c r="BA136" s="11">
        <f t="shared" si="130"/>
        <v>0</v>
      </c>
      <c r="BB136" s="11">
        <f t="shared" si="130"/>
        <v>0</v>
      </c>
      <c r="BC136" s="11">
        <f t="shared" si="130"/>
        <v>0</v>
      </c>
      <c r="BD136" s="11">
        <f t="shared" si="130"/>
        <v>0</v>
      </c>
      <c r="BE136" s="11">
        <f t="shared" si="130"/>
        <v>0</v>
      </c>
      <c r="BF136" s="11">
        <f t="shared" si="130"/>
        <v>0</v>
      </c>
      <c r="BG136" s="11">
        <f t="shared" si="130"/>
        <v>0</v>
      </c>
      <c r="BH136" s="11">
        <f t="shared" si="130"/>
        <v>0</v>
      </c>
      <c r="BI136" s="11">
        <f t="shared" si="130"/>
        <v>0</v>
      </c>
      <c r="BJ136" s="11">
        <f t="shared" si="130"/>
        <v>0</v>
      </c>
      <c r="BK136" s="11">
        <f t="shared" si="130"/>
        <v>0</v>
      </c>
      <c r="BL136" s="11">
        <f t="shared" si="130"/>
        <v>0</v>
      </c>
      <c r="BM136" s="11">
        <f t="shared" si="130"/>
        <v>0</v>
      </c>
      <c r="BN136" s="11">
        <f t="shared" si="130"/>
        <v>0</v>
      </c>
      <c r="BO136" s="11">
        <f t="shared" si="130"/>
        <v>0</v>
      </c>
      <c r="BP136" s="11">
        <f t="shared" si="130"/>
        <v>0</v>
      </c>
      <c r="BQ136" s="11">
        <f t="shared" ref="BQ136:BZ136" si="131" xml:space="preserve"> BQ$14</f>
        <v>0</v>
      </c>
      <c r="BR136" s="11">
        <f t="shared" si="131"/>
        <v>0</v>
      </c>
      <c r="BS136" s="11">
        <f t="shared" si="131"/>
        <v>0</v>
      </c>
      <c r="BT136" s="11">
        <f t="shared" si="131"/>
        <v>0</v>
      </c>
      <c r="BU136" s="11">
        <f t="shared" si="131"/>
        <v>0</v>
      </c>
      <c r="BV136" s="11">
        <f t="shared" si="131"/>
        <v>0</v>
      </c>
      <c r="BW136" s="11">
        <f t="shared" si="131"/>
        <v>0</v>
      </c>
      <c r="BX136" s="11">
        <f t="shared" si="131"/>
        <v>0</v>
      </c>
      <c r="BY136" s="11">
        <f t="shared" si="131"/>
        <v>0</v>
      </c>
      <c r="BZ136" s="11">
        <f t="shared" si="131"/>
        <v>0</v>
      </c>
    </row>
    <row r="137" spans="1:78" s="14" customFormat="1" x14ac:dyDescent="0.2">
      <c r="A137" s="47"/>
      <c r="B137" s="47"/>
      <c r="C137" s="28"/>
      <c r="D137" s="9"/>
      <c r="E137" s="11" t="s">
        <v>47</v>
      </c>
      <c r="F137" s="47"/>
      <c r="G137" s="11" t="s">
        <v>11</v>
      </c>
      <c r="H137" s="11"/>
      <c r="I137" s="48"/>
      <c r="J137" s="15">
        <f t="shared" ref="J137:AO137" si="132" xml:space="preserve"> IF(J136 = 1, $F133, IF(J135 &gt; (DATE(I137, $F134 + 1, 1) - 1), I137 + 1, I137))</f>
        <v>2016</v>
      </c>
      <c r="K137" s="15">
        <f t="shared" si="132"/>
        <v>2016</v>
      </c>
      <c r="L137" s="15">
        <f t="shared" si="132"/>
        <v>2017</v>
      </c>
      <c r="M137" s="15">
        <f t="shared" si="132"/>
        <v>2017</v>
      </c>
      <c r="N137" s="15">
        <f t="shared" si="132"/>
        <v>2018</v>
      </c>
      <c r="O137" s="15">
        <f t="shared" si="132"/>
        <v>2018</v>
      </c>
      <c r="P137" s="15">
        <f t="shared" si="132"/>
        <v>2019</v>
      </c>
      <c r="Q137" s="15">
        <f t="shared" si="132"/>
        <v>2019</v>
      </c>
      <c r="R137" s="15">
        <f t="shared" si="132"/>
        <v>2020</v>
      </c>
      <c r="S137" s="15">
        <f t="shared" si="132"/>
        <v>2020</v>
      </c>
      <c r="T137" s="15">
        <f t="shared" si="132"/>
        <v>2021</v>
      </c>
      <c r="U137" s="15">
        <f t="shared" si="132"/>
        <v>2021</v>
      </c>
      <c r="V137" s="15">
        <f t="shared" si="132"/>
        <v>2022</v>
      </c>
      <c r="W137" s="15">
        <f t="shared" si="132"/>
        <v>2022</v>
      </c>
      <c r="X137" s="15">
        <f t="shared" si="132"/>
        <v>2023</v>
      </c>
      <c r="Y137" s="15">
        <f t="shared" si="132"/>
        <v>2023</v>
      </c>
      <c r="Z137" s="15">
        <f t="shared" si="132"/>
        <v>2024</v>
      </c>
      <c r="AA137" s="15">
        <f t="shared" si="132"/>
        <v>2024</v>
      </c>
      <c r="AB137" s="15">
        <f t="shared" si="132"/>
        <v>2025</v>
      </c>
      <c r="AC137" s="15">
        <f t="shared" si="132"/>
        <v>2025</v>
      </c>
      <c r="AD137" s="15">
        <f t="shared" si="132"/>
        <v>2026</v>
      </c>
      <c r="AE137" s="15">
        <f t="shared" si="132"/>
        <v>2026</v>
      </c>
      <c r="AF137" s="15">
        <f t="shared" si="132"/>
        <v>2027</v>
      </c>
      <c r="AG137" s="15">
        <f t="shared" si="132"/>
        <v>2027</v>
      </c>
      <c r="AH137" s="15">
        <f t="shared" si="132"/>
        <v>2028</v>
      </c>
      <c r="AI137" s="15">
        <f t="shared" si="132"/>
        <v>2028</v>
      </c>
      <c r="AJ137" s="15">
        <f t="shared" si="132"/>
        <v>2029</v>
      </c>
      <c r="AK137" s="15">
        <f t="shared" si="132"/>
        <v>2029</v>
      </c>
      <c r="AL137" s="15">
        <f t="shared" si="132"/>
        <v>2030</v>
      </c>
      <c r="AM137" s="15">
        <f t="shared" si="132"/>
        <v>2030</v>
      </c>
      <c r="AN137" s="15">
        <f t="shared" si="132"/>
        <v>2031</v>
      </c>
      <c r="AO137" s="15">
        <f t="shared" si="132"/>
        <v>2031</v>
      </c>
      <c r="AP137" s="15">
        <f t="shared" ref="AP137:BI137" si="133" xml:space="preserve"> IF(AP136 = 1, $F133, IF(AP135 &gt; (DATE(AO137, $F134 + 1, 1) - 1), AO137 + 1, AO137))</f>
        <v>2032</v>
      </c>
      <c r="AQ137" s="15">
        <f t="shared" si="133"/>
        <v>2032</v>
      </c>
      <c r="AR137" s="15">
        <f t="shared" si="133"/>
        <v>2033</v>
      </c>
      <c r="AS137" s="15">
        <f t="shared" si="133"/>
        <v>2033</v>
      </c>
      <c r="AT137" s="15">
        <f t="shared" si="133"/>
        <v>2034</v>
      </c>
      <c r="AU137" s="15">
        <f t="shared" si="133"/>
        <v>2034</v>
      </c>
      <c r="AV137" s="15">
        <f t="shared" si="133"/>
        <v>2035</v>
      </c>
      <c r="AW137" s="15">
        <f t="shared" si="133"/>
        <v>2035</v>
      </c>
      <c r="AX137" s="15">
        <f t="shared" si="133"/>
        <v>2036</v>
      </c>
      <c r="AY137" s="15">
        <f t="shared" si="133"/>
        <v>2036</v>
      </c>
      <c r="AZ137" s="15">
        <f t="shared" si="133"/>
        <v>2037</v>
      </c>
      <c r="BA137" s="15">
        <f t="shared" si="133"/>
        <v>2037</v>
      </c>
      <c r="BB137" s="15">
        <f t="shared" si="133"/>
        <v>2038</v>
      </c>
      <c r="BC137" s="15">
        <f t="shared" si="133"/>
        <v>2038</v>
      </c>
      <c r="BD137" s="15">
        <f t="shared" si="133"/>
        <v>2039</v>
      </c>
      <c r="BE137" s="15">
        <f t="shared" si="133"/>
        <v>2039</v>
      </c>
      <c r="BF137" s="15">
        <f t="shared" si="133"/>
        <v>2040</v>
      </c>
      <c r="BG137" s="15">
        <f t="shared" si="133"/>
        <v>2040</v>
      </c>
      <c r="BH137" s="15">
        <f t="shared" si="133"/>
        <v>2041</v>
      </c>
      <c r="BI137" s="15">
        <f t="shared" si="133"/>
        <v>2041</v>
      </c>
      <c r="BJ137" s="15">
        <f t="shared" ref="BJ137:BR137" si="134" xml:space="preserve"> IF(BJ136 = 1, $F133, IF(BJ135 &gt; (DATE(BI137, $F134 + 1, 1) - 1), BI137 + 1, BI137))</f>
        <v>2042</v>
      </c>
      <c r="BK137" s="15">
        <f t="shared" si="134"/>
        <v>2042</v>
      </c>
      <c r="BL137" s="15">
        <f t="shared" si="134"/>
        <v>2043</v>
      </c>
      <c r="BM137" s="15">
        <f t="shared" si="134"/>
        <v>2043</v>
      </c>
      <c r="BN137" s="15">
        <f t="shared" si="134"/>
        <v>2044</v>
      </c>
      <c r="BO137" s="15">
        <f t="shared" si="134"/>
        <v>2044</v>
      </c>
      <c r="BP137" s="15">
        <f t="shared" si="134"/>
        <v>2045</v>
      </c>
      <c r="BQ137" s="15">
        <f t="shared" si="134"/>
        <v>2045</v>
      </c>
      <c r="BR137" s="15">
        <f t="shared" si="134"/>
        <v>2046</v>
      </c>
      <c r="BS137" s="15">
        <f t="shared" ref="BS137:BZ137" si="135" xml:space="preserve"> IF(BS136 = 1, $F133, IF(BS135 &gt; (DATE(BR137, $F134 + 1, 1) - 1), BR137 + 1, BR137))</f>
        <v>2046</v>
      </c>
      <c r="BT137" s="15">
        <f t="shared" si="135"/>
        <v>2047</v>
      </c>
      <c r="BU137" s="15">
        <f t="shared" si="135"/>
        <v>2047</v>
      </c>
      <c r="BV137" s="15">
        <f t="shared" si="135"/>
        <v>2048</v>
      </c>
      <c r="BW137" s="15">
        <f t="shared" si="135"/>
        <v>2048</v>
      </c>
      <c r="BX137" s="15">
        <f t="shared" si="135"/>
        <v>2049</v>
      </c>
      <c r="BY137" s="15">
        <f t="shared" si="135"/>
        <v>2049</v>
      </c>
      <c r="BZ137" s="15">
        <f t="shared" si="135"/>
        <v>2050</v>
      </c>
    </row>
    <row r="140" spans="1:78" x14ac:dyDescent="0.2">
      <c r="A140" s="47" t="s">
        <v>60</v>
      </c>
    </row>
    <row r="142" spans="1:78" x14ac:dyDescent="0.2">
      <c r="E142" s="57" t="str">
        <f xml:space="preserve"> E$34</f>
        <v>Financial close flag</v>
      </c>
      <c r="F142" s="57">
        <f t="shared" ref="F142:BQ142" si="136" xml:space="preserve"> F$34</f>
        <v>0</v>
      </c>
      <c r="G142" s="57" t="str">
        <f t="shared" si="136"/>
        <v>flag</v>
      </c>
      <c r="H142" s="57">
        <f t="shared" si="136"/>
        <v>1</v>
      </c>
      <c r="I142" s="57">
        <f t="shared" si="136"/>
        <v>0</v>
      </c>
      <c r="J142" s="57">
        <f t="shared" si="136"/>
        <v>1</v>
      </c>
      <c r="K142" s="57">
        <f t="shared" si="136"/>
        <v>0</v>
      </c>
      <c r="L142" s="57">
        <f t="shared" si="136"/>
        <v>0</v>
      </c>
      <c r="M142" s="57">
        <f t="shared" si="136"/>
        <v>0</v>
      </c>
      <c r="N142" s="57">
        <f t="shared" si="136"/>
        <v>0</v>
      </c>
      <c r="O142" s="57">
        <f t="shared" si="136"/>
        <v>0</v>
      </c>
      <c r="P142" s="57">
        <f t="shared" si="136"/>
        <v>0</v>
      </c>
      <c r="Q142" s="57">
        <f t="shared" si="136"/>
        <v>0</v>
      </c>
      <c r="R142" s="57">
        <f t="shared" si="136"/>
        <v>0</v>
      </c>
      <c r="S142" s="57">
        <f t="shared" si="136"/>
        <v>0</v>
      </c>
      <c r="T142" s="57">
        <f t="shared" si="136"/>
        <v>0</v>
      </c>
      <c r="U142" s="57">
        <f t="shared" si="136"/>
        <v>0</v>
      </c>
      <c r="V142" s="57">
        <f t="shared" si="136"/>
        <v>0</v>
      </c>
      <c r="W142" s="57">
        <f t="shared" si="136"/>
        <v>0</v>
      </c>
      <c r="X142" s="57">
        <f t="shared" si="136"/>
        <v>0</v>
      </c>
      <c r="Y142" s="57">
        <f t="shared" si="136"/>
        <v>0</v>
      </c>
      <c r="Z142" s="57">
        <f t="shared" si="136"/>
        <v>0</v>
      </c>
      <c r="AA142" s="57">
        <f t="shared" si="136"/>
        <v>0</v>
      </c>
      <c r="AB142" s="57">
        <f t="shared" si="136"/>
        <v>0</v>
      </c>
      <c r="AC142" s="57">
        <f t="shared" si="136"/>
        <v>0</v>
      </c>
      <c r="AD142" s="57">
        <f t="shared" si="136"/>
        <v>0</v>
      </c>
      <c r="AE142" s="57">
        <f t="shared" si="136"/>
        <v>0</v>
      </c>
      <c r="AF142" s="57">
        <f t="shared" si="136"/>
        <v>0</v>
      </c>
      <c r="AG142" s="57">
        <f t="shared" si="136"/>
        <v>0</v>
      </c>
      <c r="AH142" s="57">
        <f t="shared" si="136"/>
        <v>0</v>
      </c>
      <c r="AI142" s="57">
        <f t="shared" si="136"/>
        <v>0</v>
      </c>
      <c r="AJ142" s="57">
        <f t="shared" si="136"/>
        <v>0</v>
      </c>
      <c r="AK142" s="57">
        <f t="shared" si="136"/>
        <v>0</v>
      </c>
      <c r="AL142" s="57">
        <f t="shared" si="136"/>
        <v>0</v>
      </c>
      <c r="AM142" s="57">
        <f t="shared" si="136"/>
        <v>0</v>
      </c>
      <c r="AN142" s="57">
        <f t="shared" si="136"/>
        <v>0</v>
      </c>
      <c r="AO142" s="57">
        <f t="shared" si="136"/>
        <v>0</v>
      </c>
      <c r="AP142" s="57">
        <f t="shared" si="136"/>
        <v>0</v>
      </c>
      <c r="AQ142" s="57">
        <f t="shared" si="136"/>
        <v>0</v>
      </c>
      <c r="AR142" s="57">
        <f t="shared" si="136"/>
        <v>0</v>
      </c>
      <c r="AS142" s="57">
        <f t="shared" si="136"/>
        <v>0</v>
      </c>
      <c r="AT142" s="57">
        <f t="shared" si="136"/>
        <v>0</v>
      </c>
      <c r="AU142" s="57">
        <f t="shared" si="136"/>
        <v>0</v>
      </c>
      <c r="AV142" s="57">
        <f t="shared" si="136"/>
        <v>0</v>
      </c>
      <c r="AW142" s="57">
        <f t="shared" si="136"/>
        <v>0</v>
      </c>
      <c r="AX142" s="57">
        <f t="shared" si="136"/>
        <v>0</v>
      </c>
      <c r="AY142" s="57">
        <f t="shared" si="136"/>
        <v>0</v>
      </c>
      <c r="AZ142" s="57">
        <f t="shared" si="136"/>
        <v>0</v>
      </c>
      <c r="BA142" s="57">
        <f t="shared" si="136"/>
        <v>0</v>
      </c>
      <c r="BB142" s="57">
        <f t="shared" si="136"/>
        <v>0</v>
      </c>
      <c r="BC142" s="57">
        <f t="shared" si="136"/>
        <v>0</v>
      </c>
      <c r="BD142" s="57">
        <f t="shared" si="136"/>
        <v>0</v>
      </c>
      <c r="BE142" s="57">
        <f t="shared" si="136"/>
        <v>0</v>
      </c>
      <c r="BF142" s="57">
        <f t="shared" si="136"/>
        <v>0</v>
      </c>
      <c r="BG142" s="57">
        <f t="shared" si="136"/>
        <v>0</v>
      </c>
      <c r="BH142" s="57">
        <f t="shared" si="136"/>
        <v>0</v>
      </c>
      <c r="BI142" s="57">
        <f t="shared" si="136"/>
        <v>0</v>
      </c>
      <c r="BJ142" s="57">
        <f t="shared" si="136"/>
        <v>0</v>
      </c>
      <c r="BK142" s="57">
        <f t="shared" si="136"/>
        <v>0</v>
      </c>
      <c r="BL142" s="57">
        <f t="shared" si="136"/>
        <v>0</v>
      </c>
      <c r="BM142" s="57">
        <f t="shared" si="136"/>
        <v>0</v>
      </c>
      <c r="BN142" s="57">
        <f t="shared" si="136"/>
        <v>0</v>
      </c>
      <c r="BO142" s="57">
        <f t="shared" si="136"/>
        <v>0</v>
      </c>
      <c r="BP142" s="57">
        <f t="shared" si="136"/>
        <v>0</v>
      </c>
      <c r="BQ142" s="57">
        <f t="shared" si="136"/>
        <v>0</v>
      </c>
      <c r="BR142" s="57">
        <f xml:space="preserve"> BR$34</f>
        <v>0</v>
      </c>
      <c r="BS142" s="57">
        <f t="shared" ref="BS142:BZ142" si="137" xml:space="preserve"> BS$34</f>
        <v>0</v>
      </c>
      <c r="BT142" s="57">
        <f t="shared" si="137"/>
        <v>0</v>
      </c>
      <c r="BU142" s="57">
        <f t="shared" si="137"/>
        <v>0</v>
      </c>
      <c r="BV142" s="57">
        <f t="shared" si="137"/>
        <v>0</v>
      </c>
      <c r="BW142" s="57">
        <f t="shared" si="137"/>
        <v>0</v>
      </c>
      <c r="BX142" s="57">
        <f t="shared" si="137"/>
        <v>0</v>
      </c>
      <c r="BY142" s="57">
        <f t="shared" si="137"/>
        <v>0</v>
      </c>
      <c r="BZ142" s="57">
        <f t="shared" si="137"/>
        <v>0</v>
      </c>
    </row>
    <row r="143" spans="1:78" x14ac:dyDescent="0.2">
      <c r="E143" s="57" t="str">
        <f t="shared" ref="E143:AJ143" si="138" xml:space="preserve"> E$57</f>
        <v>Construction period flag</v>
      </c>
      <c r="F143" s="57">
        <f t="shared" si="138"/>
        <v>0</v>
      </c>
      <c r="G143" s="57" t="str">
        <f t="shared" si="138"/>
        <v>flag</v>
      </c>
      <c r="H143" s="57">
        <f t="shared" si="138"/>
        <v>6</v>
      </c>
      <c r="I143" s="57">
        <f t="shared" si="138"/>
        <v>0</v>
      </c>
      <c r="J143" s="57">
        <f t="shared" si="138"/>
        <v>0</v>
      </c>
      <c r="K143" s="57">
        <f t="shared" si="138"/>
        <v>1</v>
      </c>
      <c r="L143" s="57">
        <f t="shared" si="138"/>
        <v>1</v>
      </c>
      <c r="M143" s="57">
        <f t="shared" si="138"/>
        <v>1</v>
      </c>
      <c r="N143" s="57">
        <f t="shared" si="138"/>
        <v>1</v>
      </c>
      <c r="O143" s="57">
        <f t="shared" si="138"/>
        <v>1</v>
      </c>
      <c r="P143" s="57">
        <f t="shared" si="138"/>
        <v>1</v>
      </c>
      <c r="Q143" s="57">
        <f t="shared" si="138"/>
        <v>0</v>
      </c>
      <c r="R143" s="57">
        <f t="shared" si="138"/>
        <v>0</v>
      </c>
      <c r="S143" s="57">
        <f t="shared" si="138"/>
        <v>0</v>
      </c>
      <c r="T143" s="57">
        <f t="shared" si="138"/>
        <v>0</v>
      </c>
      <c r="U143" s="57">
        <f t="shared" si="138"/>
        <v>0</v>
      </c>
      <c r="V143" s="57">
        <f t="shared" si="138"/>
        <v>0</v>
      </c>
      <c r="W143" s="57">
        <f t="shared" si="138"/>
        <v>0</v>
      </c>
      <c r="X143" s="57">
        <f t="shared" si="138"/>
        <v>0</v>
      </c>
      <c r="Y143" s="57">
        <f t="shared" si="138"/>
        <v>0</v>
      </c>
      <c r="Z143" s="57">
        <f t="shared" si="138"/>
        <v>0</v>
      </c>
      <c r="AA143" s="57">
        <f t="shared" si="138"/>
        <v>0</v>
      </c>
      <c r="AB143" s="57">
        <f t="shared" si="138"/>
        <v>0</v>
      </c>
      <c r="AC143" s="57">
        <f t="shared" si="138"/>
        <v>0</v>
      </c>
      <c r="AD143" s="57">
        <f t="shared" si="138"/>
        <v>0</v>
      </c>
      <c r="AE143" s="57">
        <f t="shared" si="138"/>
        <v>0</v>
      </c>
      <c r="AF143" s="57">
        <f t="shared" si="138"/>
        <v>0</v>
      </c>
      <c r="AG143" s="57">
        <f t="shared" si="138"/>
        <v>0</v>
      </c>
      <c r="AH143" s="57">
        <f t="shared" si="138"/>
        <v>0</v>
      </c>
      <c r="AI143" s="57">
        <f t="shared" si="138"/>
        <v>0</v>
      </c>
      <c r="AJ143" s="57">
        <f t="shared" si="138"/>
        <v>0</v>
      </c>
      <c r="AK143" s="57">
        <f t="shared" ref="AK143:BP143" si="139" xml:space="preserve"> AK$57</f>
        <v>0</v>
      </c>
      <c r="AL143" s="57">
        <f t="shared" si="139"/>
        <v>0</v>
      </c>
      <c r="AM143" s="57">
        <f t="shared" si="139"/>
        <v>0</v>
      </c>
      <c r="AN143" s="57">
        <f t="shared" si="139"/>
        <v>0</v>
      </c>
      <c r="AO143" s="57">
        <f t="shared" si="139"/>
        <v>0</v>
      </c>
      <c r="AP143" s="57">
        <f t="shared" si="139"/>
        <v>0</v>
      </c>
      <c r="AQ143" s="57">
        <f t="shared" si="139"/>
        <v>0</v>
      </c>
      <c r="AR143" s="57">
        <f t="shared" si="139"/>
        <v>0</v>
      </c>
      <c r="AS143" s="57">
        <f t="shared" si="139"/>
        <v>0</v>
      </c>
      <c r="AT143" s="57">
        <f t="shared" si="139"/>
        <v>0</v>
      </c>
      <c r="AU143" s="57">
        <f t="shared" si="139"/>
        <v>0</v>
      </c>
      <c r="AV143" s="57">
        <f t="shared" si="139"/>
        <v>0</v>
      </c>
      <c r="AW143" s="57">
        <f t="shared" si="139"/>
        <v>0</v>
      </c>
      <c r="AX143" s="57">
        <f t="shared" si="139"/>
        <v>0</v>
      </c>
      <c r="AY143" s="57">
        <f t="shared" si="139"/>
        <v>0</v>
      </c>
      <c r="AZ143" s="57">
        <f t="shared" si="139"/>
        <v>0</v>
      </c>
      <c r="BA143" s="57">
        <f t="shared" si="139"/>
        <v>0</v>
      </c>
      <c r="BB143" s="57">
        <f t="shared" si="139"/>
        <v>0</v>
      </c>
      <c r="BC143" s="57">
        <f t="shared" si="139"/>
        <v>0</v>
      </c>
      <c r="BD143" s="57">
        <f t="shared" si="139"/>
        <v>0</v>
      </c>
      <c r="BE143" s="57">
        <f t="shared" si="139"/>
        <v>0</v>
      </c>
      <c r="BF143" s="57">
        <f t="shared" si="139"/>
        <v>0</v>
      </c>
      <c r="BG143" s="57">
        <f t="shared" si="139"/>
        <v>0</v>
      </c>
      <c r="BH143" s="57">
        <f t="shared" si="139"/>
        <v>0</v>
      </c>
      <c r="BI143" s="57">
        <f t="shared" si="139"/>
        <v>0</v>
      </c>
      <c r="BJ143" s="57">
        <f t="shared" si="139"/>
        <v>0</v>
      </c>
      <c r="BK143" s="57">
        <f t="shared" si="139"/>
        <v>0</v>
      </c>
      <c r="BL143" s="57">
        <f t="shared" si="139"/>
        <v>0</v>
      </c>
      <c r="BM143" s="57">
        <f t="shared" si="139"/>
        <v>0</v>
      </c>
      <c r="BN143" s="57">
        <f t="shared" si="139"/>
        <v>0</v>
      </c>
      <c r="BO143" s="57">
        <f t="shared" si="139"/>
        <v>0</v>
      </c>
      <c r="BP143" s="57">
        <f t="shared" si="139"/>
        <v>0</v>
      </c>
      <c r="BQ143" s="57">
        <f t="shared" ref="BQ143:BZ143" si="140" xml:space="preserve"> BQ$57</f>
        <v>0</v>
      </c>
      <c r="BR143" s="57">
        <f t="shared" si="140"/>
        <v>0</v>
      </c>
      <c r="BS143" s="57">
        <f t="shared" si="140"/>
        <v>0</v>
      </c>
      <c r="BT143" s="57">
        <f t="shared" si="140"/>
        <v>0</v>
      </c>
      <c r="BU143" s="57">
        <f t="shared" si="140"/>
        <v>0</v>
      </c>
      <c r="BV143" s="57">
        <f t="shared" si="140"/>
        <v>0</v>
      </c>
      <c r="BW143" s="57">
        <f t="shared" si="140"/>
        <v>0</v>
      </c>
      <c r="BX143" s="57">
        <f t="shared" si="140"/>
        <v>0</v>
      </c>
      <c r="BY143" s="57">
        <f t="shared" si="140"/>
        <v>0</v>
      </c>
      <c r="BZ143" s="57">
        <f t="shared" si="140"/>
        <v>0</v>
      </c>
    </row>
    <row r="144" spans="1:78" x14ac:dyDescent="0.2">
      <c r="E144" s="57" t="str">
        <f xml:space="preserve"> E$94</f>
        <v>Operations period flag</v>
      </c>
      <c r="F144" s="57">
        <f t="shared" ref="F144:BQ144" si="141" xml:space="preserve"> F$94</f>
        <v>0</v>
      </c>
      <c r="G144" s="57" t="str">
        <f t="shared" si="141"/>
        <v>flag</v>
      </c>
      <c r="H144" s="57">
        <f t="shared" si="141"/>
        <v>60</v>
      </c>
      <c r="I144" s="57">
        <f t="shared" si="141"/>
        <v>0</v>
      </c>
      <c r="J144" s="57">
        <f t="shared" si="141"/>
        <v>0</v>
      </c>
      <c r="K144" s="57">
        <f t="shared" si="141"/>
        <v>0</v>
      </c>
      <c r="L144" s="57">
        <f t="shared" si="141"/>
        <v>0</v>
      </c>
      <c r="M144" s="57">
        <f t="shared" si="141"/>
        <v>0</v>
      </c>
      <c r="N144" s="57">
        <f t="shared" si="141"/>
        <v>0</v>
      </c>
      <c r="O144" s="57">
        <f t="shared" si="141"/>
        <v>0</v>
      </c>
      <c r="P144" s="57">
        <f t="shared" si="141"/>
        <v>0</v>
      </c>
      <c r="Q144" s="57">
        <f t="shared" si="141"/>
        <v>1</v>
      </c>
      <c r="R144" s="57">
        <f t="shared" si="141"/>
        <v>1</v>
      </c>
      <c r="S144" s="57">
        <f t="shared" si="141"/>
        <v>1</v>
      </c>
      <c r="T144" s="57">
        <f t="shared" si="141"/>
        <v>1</v>
      </c>
      <c r="U144" s="57">
        <f t="shared" si="141"/>
        <v>1</v>
      </c>
      <c r="V144" s="57">
        <f t="shared" si="141"/>
        <v>1</v>
      </c>
      <c r="W144" s="57">
        <f t="shared" si="141"/>
        <v>1</v>
      </c>
      <c r="X144" s="57">
        <f t="shared" si="141"/>
        <v>1</v>
      </c>
      <c r="Y144" s="57">
        <f t="shared" si="141"/>
        <v>1</v>
      </c>
      <c r="Z144" s="57">
        <f t="shared" si="141"/>
        <v>1</v>
      </c>
      <c r="AA144" s="57">
        <f t="shared" si="141"/>
        <v>1</v>
      </c>
      <c r="AB144" s="57">
        <f t="shared" si="141"/>
        <v>1</v>
      </c>
      <c r="AC144" s="57">
        <f t="shared" si="141"/>
        <v>1</v>
      </c>
      <c r="AD144" s="57">
        <f t="shared" si="141"/>
        <v>1</v>
      </c>
      <c r="AE144" s="57">
        <f t="shared" si="141"/>
        <v>1</v>
      </c>
      <c r="AF144" s="57">
        <f t="shared" si="141"/>
        <v>1</v>
      </c>
      <c r="AG144" s="57">
        <f t="shared" si="141"/>
        <v>1</v>
      </c>
      <c r="AH144" s="57">
        <f t="shared" si="141"/>
        <v>1</v>
      </c>
      <c r="AI144" s="57">
        <f t="shared" si="141"/>
        <v>1</v>
      </c>
      <c r="AJ144" s="57">
        <f t="shared" si="141"/>
        <v>1</v>
      </c>
      <c r="AK144" s="57">
        <f t="shared" si="141"/>
        <v>1</v>
      </c>
      <c r="AL144" s="57">
        <f t="shared" si="141"/>
        <v>1</v>
      </c>
      <c r="AM144" s="57">
        <f t="shared" si="141"/>
        <v>1</v>
      </c>
      <c r="AN144" s="57">
        <f t="shared" si="141"/>
        <v>1</v>
      </c>
      <c r="AO144" s="57">
        <f t="shared" si="141"/>
        <v>1</v>
      </c>
      <c r="AP144" s="57">
        <f t="shared" si="141"/>
        <v>1</v>
      </c>
      <c r="AQ144" s="57">
        <f t="shared" si="141"/>
        <v>1</v>
      </c>
      <c r="AR144" s="57">
        <f t="shared" si="141"/>
        <v>1</v>
      </c>
      <c r="AS144" s="57">
        <f t="shared" si="141"/>
        <v>1</v>
      </c>
      <c r="AT144" s="57">
        <f t="shared" si="141"/>
        <v>1</v>
      </c>
      <c r="AU144" s="57">
        <f t="shared" si="141"/>
        <v>1</v>
      </c>
      <c r="AV144" s="57">
        <f t="shared" si="141"/>
        <v>1</v>
      </c>
      <c r="AW144" s="57">
        <f t="shared" si="141"/>
        <v>1</v>
      </c>
      <c r="AX144" s="57">
        <f t="shared" si="141"/>
        <v>1</v>
      </c>
      <c r="AY144" s="57">
        <f t="shared" si="141"/>
        <v>1</v>
      </c>
      <c r="AZ144" s="57">
        <f t="shared" si="141"/>
        <v>1</v>
      </c>
      <c r="BA144" s="57">
        <f t="shared" si="141"/>
        <v>1</v>
      </c>
      <c r="BB144" s="57">
        <f t="shared" si="141"/>
        <v>1</v>
      </c>
      <c r="BC144" s="57">
        <f t="shared" si="141"/>
        <v>1</v>
      </c>
      <c r="BD144" s="57">
        <f t="shared" si="141"/>
        <v>1</v>
      </c>
      <c r="BE144" s="57">
        <f t="shared" si="141"/>
        <v>1</v>
      </c>
      <c r="BF144" s="57">
        <f t="shared" si="141"/>
        <v>1</v>
      </c>
      <c r="BG144" s="57">
        <f t="shared" si="141"/>
        <v>1</v>
      </c>
      <c r="BH144" s="57">
        <f t="shared" si="141"/>
        <v>1</v>
      </c>
      <c r="BI144" s="57">
        <f t="shared" si="141"/>
        <v>1</v>
      </c>
      <c r="BJ144" s="57">
        <f t="shared" si="141"/>
        <v>1</v>
      </c>
      <c r="BK144" s="57">
        <f t="shared" si="141"/>
        <v>1</v>
      </c>
      <c r="BL144" s="57">
        <f t="shared" si="141"/>
        <v>1</v>
      </c>
      <c r="BM144" s="57">
        <f t="shared" si="141"/>
        <v>1</v>
      </c>
      <c r="BN144" s="57">
        <f t="shared" si="141"/>
        <v>1</v>
      </c>
      <c r="BO144" s="57">
        <f t="shared" si="141"/>
        <v>1</v>
      </c>
      <c r="BP144" s="57">
        <f t="shared" si="141"/>
        <v>1</v>
      </c>
      <c r="BQ144" s="57">
        <f t="shared" si="141"/>
        <v>1</v>
      </c>
      <c r="BR144" s="57">
        <f xml:space="preserve"> BR$94</f>
        <v>1</v>
      </c>
      <c r="BS144" s="57">
        <f t="shared" ref="BS144:BZ144" si="142" xml:space="preserve"> BS$94</f>
        <v>1</v>
      </c>
      <c r="BT144" s="57">
        <f t="shared" si="142"/>
        <v>1</v>
      </c>
      <c r="BU144" s="57">
        <f t="shared" si="142"/>
        <v>1</v>
      </c>
      <c r="BV144" s="57">
        <f t="shared" si="142"/>
        <v>1</v>
      </c>
      <c r="BW144" s="57">
        <f t="shared" si="142"/>
        <v>1</v>
      </c>
      <c r="BX144" s="57">
        <f t="shared" si="142"/>
        <v>1</v>
      </c>
      <c r="BY144" s="57">
        <f t="shared" si="142"/>
        <v>0</v>
      </c>
      <c r="BZ144" s="57">
        <f t="shared" si="142"/>
        <v>0</v>
      </c>
    </row>
    <row r="145" spans="1:78" x14ac:dyDescent="0.2">
      <c r="E145" s="57" t="str">
        <f xml:space="preserve"> E$123</f>
        <v>Post forecast period flag</v>
      </c>
      <c r="F145" s="57">
        <f t="shared" ref="F145:BQ145" si="143" xml:space="preserve"> F$123</f>
        <v>0</v>
      </c>
      <c r="G145" s="57" t="str">
        <f t="shared" si="143"/>
        <v>flag</v>
      </c>
      <c r="H145" s="57">
        <f t="shared" si="143"/>
        <v>2</v>
      </c>
      <c r="I145" s="57">
        <f t="shared" si="143"/>
        <v>0</v>
      </c>
      <c r="J145" s="57">
        <f t="shared" si="143"/>
        <v>0</v>
      </c>
      <c r="K145" s="57">
        <f t="shared" si="143"/>
        <v>0</v>
      </c>
      <c r="L145" s="57">
        <f t="shared" si="143"/>
        <v>0</v>
      </c>
      <c r="M145" s="57">
        <f t="shared" si="143"/>
        <v>0</v>
      </c>
      <c r="N145" s="57">
        <f t="shared" si="143"/>
        <v>0</v>
      </c>
      <c r="O145" s="57">
        <f t="shared" si="143"/>
        <v>0</v>
      </c>
      <c r="P145" s="57">
        <f t="shared" si="143"/>
        <v>0</v>
      </c>
      <c r="Q145" s="57">
        <f t="shared" si="143"/>
        <v>0</v>
      </c>
      <c r="R145" s="57">
        <f t="shared" si="143"/>
        <v>0</v>
      </c>
      <c r="S145" s="57">
        <f t="shared" si="143"/>
        <v>0</v>
      </c>
      <c r="T145" s="57">
        <f t="shared" si="143"/>
        <v>0</v>
      </c>
      <c r="U145" s="57">
        <f t="shared" si="143"/>
        <v>0</v>
      </c>
      <c r="V145" s="57">
        <f t="shared" si="143"/>
        <v>0</v>
      </c>
      <c r="W145" s="57">
        <f t="shared" si="143"/>
        <v>0</v>
      </c>
      <c r="X145" s="57">
        <f t="shared" si="143"/>
        <v>0</v>
      </c>
      <c r="Y145" s="57">
        <f t="shared" si="143"/>
        <v>0</v>
      </c>
      <c r="Z145" s="57">
        <f t="shared" si="143"/>
        <v>0</v>
      </c>
      <c r="AA145" s="57">
        <f t="shared" si="143"/>
        <v>0</v>
      </c>
      <c r="AB145" s="57">
        <f t="shared" si="143"/>
        <v>0</v>
      </c>
      <c r="AC145" s="57">
        <f t="shared" si="143"/>
        <v>0</v>
      </c>
      <c r="AD145" s="57">
        <f t="shared" si="143"/>
        <v>0</v>
      </c>
      <c r="AE145" s="57">
        <f t="shared" si="143"/>
        <v>0</v>
      </c>
      <c r="AF145" s="57">
        <f t="shared" si="143"/>
        <v>0</v>
      </c>
      <c r="AG145" s="57">
        <f t="shared" si="143"/>
        <v>0</v>
      </c>
      <c r="AH145" s="57">
        <f t="shared" si="143"/>
        <v>0</v>
      </c>
      <c r="AI145" s="57">
        <f t="shared" si="143"/>
        <v>0</v>
      </c>
      <c r="AJ145" s="57">
        <f t="shared" si="143"/>
        <v>0</v>
      </c>
      <c r="AK145" s="57">
        <f t="shared" si="143"/>
        <v>0</v>
      </c>
      <c r="AL145" s="57">
        <f t="shared" si="143"/>
        <v>0</v>
      </c>
      <c r="AM145" s="57">
        <f t="shared" si="143"/>
        <v>0</v>
      </c>
      <c r="AN145" s="57">
        <f t="shared" si="143"/>
        <v>0</v>
      </c>
      <c r="AO145" s="57">
        <f t="shared" si="143"/>
        <v>0</v>
      </c>
      <c r="AP145" s="57">
        <f t="shared" si="143"/>
        <v>0</v>
      </c>
      <c r="AQ145" s="57">
        <f t="shared" si="143"/>
        <v>0</v>
      </c>
      <c r="AR145" s="57">
        <f t="shared" si="143"/>
        <v>0</v>
      </c>
      <c r="AS145" s="57">
        <f t="shared" si="143"/>
        <v>0</v>
      </c>
      <c r="AT145" s="57">
        <f t="shared" si="143"/>
        <v>0</v>
      </c>
      <c r="AU145" s="57">
        <f t="shared" si="143"/>
        <v>0</v>
      </c>
      <c r="AV145" s="57">
        <f t="shared" si="143"/>
        <v>0</v>
      </c>
      <c r="AW145" s="57">
        <f t="shared" si="143"/>
        <v>0</v>
      </c>
      <c r="AX145" s="57">
        <f t="shared" si="143"/>
        <v>0</v>
      </c>
      <c r="AY145" s="57">
        <f t="shared" si="143"/>
        <v>0</v>
      </c>
      <c r="AZ145" s="57">
        <f t="shared" si="143"/>
        <v>0</v>
      </c>
      <c r="BA145" s="57">
        <f t="shared" si="143"/>
        <v>0</v>
      </c>
      <c r="BB145" s="57">
        <f t="shared" si="143"/>
        <v>0</v>
      </c>
      <c r="BC145" s="57">
        <f t="shared" si="143"/>
        <v>0</v>
      </c>
      <c r="BD145" s="57">
        <f t="shared" si="143"/>
        <v>0</v>
      </c>
      <c r="BE145" s="57">
        <f t="shared" si="143"/>
        <v>0</v>
      </c>
      <c r="BF145" s="57">
        <f t="shared" si="143"/>
        <v>0</v>
      </c>
      <c r="BG145" s="57">
        <f t="shared" si="143"/>
        <v>0</v>
      </c>
      <c r="BH145" s="57">
        <f t="shared" si="143"/>
        <v>0</v>
      </c>
      <c r="BI145" s="57">
        <f t="shared" si="143"/>
        <v>0</v>
      </c>
      <c r="BJ145" s="57">
        <f t="shared" si="143"/>
        <v>0</v>
      </c>
      <c r="BK145" s="57">
        <f t="shared" si="143"/>
        <v>0</v>
      </c>
      <c r="BL145" s="57">
        <f t="shared" si="143"/>
        <v>0</v>
      </c>
      <c r="BM145" s="57">
        <f t="shared" si="143"/>
        <v>0</v>
      </c>
      <c r="BN145" s="57">
        <f t="shared" si="143"/>
        <v>0</v>
      </c>
      <c r="BO145" s="57">
        <f t="shared" si="143"/>
        <v>0</v>
      </c>
      <c r="BP145" s="57">
        <f t="shared" si="143"/>
        <v>0</v>
      </c>
      <c r="BQ145" s="57">
        <f t="shared" si="143"/>
        <v>0</v>
      </c>
      <c r="BR145" s="57">
        <f xml:space="preserve"> BR$123</f>
        <v>0</v>
      </c>
      <c r="BS145" s="57">
        <f t="shared" ref="BS145:BZ145" si="144" xml:space="preserve"> BS$123</f>
        <v>0</v>
      </c>
      <c r="BT145" s="57">
        <f t="shared" si="144"/>
        <v>0</v>
      </c>
      <c r="BU145" s="57">
        <f t="shared" si="144"/>
        <v>0</v>
      </c>
      <c r="BV145" s="57">
        <f t="shared" si="144"/>
        <v>0</v>
      </c>
      <c r="BW145" s="57">
        <f t="shared" si="144"/>
        <v>0</v>
      </c>
      <c r="BX145" s="57">
        <f t="shared" si="144"/>
        <v>0</v>
      </c>
      <c r="BY145" s="57">
        <f t="shared" si="144"/>
        <v>1</v>
      </c>
      <c r="BZ145" s="57">
        <f t="shared" si="144"/>
        <v>1</v>
      </c>
    </row>
    <row r="146" spans="1:78" x14ac:dyDescent="0.2">
      <c r="E146" s="57" t="s">
        <v>56</v>
      </c>
      <c r="G146" s="57" t="s">
        <v>6</v>
      </c>
      <c r="H146" s="57">
        <f xml:space="preserve"> SUM(J146:BZ146)</f>
        <v>0</v>
      </c>
      <c r="J146" s="57">
        <f xml:space="preserve"> IF(SUM(J142:J145) &gt; 1, 1,0)</f>
        <v>0</v>
      </c>
      <c r="K146" s="57">
        <f t="shared" ref="K146:BI146" si="145" xml:space="preserve"> IF(SUM(K142:K145) &gt; 1, 1,0)</f>
        <v>0</v>
      </c>
      <c r="L146" s="57">
        <f t="shared" si="145"/>
        <v>0</v>
      </c>
      <c r="M146" s="57">
        <f t="shared" si="145"/>
        <v>0</v>
      </c>
      <c r="N146" s="57">
        <f t="shared" si="145"/>
        <v>0</v>
      </c>
      <c r="O146" s="57">
        <f t="shared" si="145"/>
        <v>0</v>
      </c>
      <c r="P146" s="57">
        <f t="shared" si="145"/>
        <v>0</v>
      </c>
      <c r="Q146" s="57">
        <f t="shared" si="145"/>
        <v>0</v>
      </c>
      <c r="R146" s="57">
        <f t="shared" si="145"/>
        <v>0</v>
      </c>
      <c r="S146" s="57">
        <f t="shared" si="145"/>
        <v>0</v>
      </c>
      <c r="T146" s="57">
        <f t="shared" si="145"/>
        <v>0</v>
      </c>
      <c r="U146" s="57">
        <f t="shared" si="145"/>
        <v>0</v>
      </c>
      <c r="V146" s="57">
        <f t="shared" si="145"/>
        <v>0</v>
      </c>
      <c r="W146" s="57">
        <f t="shared" si="145"/>
        <v>0</v>
      </c>
      <c r="X146" s="57">
        <f t="shared" si="145"/>
        <v>0</v>
      </c>
      <c r="Y146" s="57">
        <f t="shared" si="145"/>
        <v>0</v>
      </c>
      <c r="Z146" s="57">
        <f t="shared" si="145"/>
        <v>0</v>
      </c>
      <c r="AA146" s="57">
        <f t="shared" si="145"/>
        <v>0</v>
      </c>
      <c r="AB146" s="57">
        <f t="shared" si="145"/>
        <v>0</v>
      </c>
      <c r="AC146" s="57">
        <f t="shared" si="145"/>
        <v>0</v>
      </c>
      <c r="AD146" s="57">
        <f t="shared" si="145"/>
        <v>0</v>
      </c>
      <c r="AE146" s="57">
        <f t="shared" si="145"/>
        <v>0</v>
      </c>
      <c r="AF146" s="57">
        <f t="shared" si="145"/>
        <v>0</v>
      </c>
      <c r="AG146" s="57">
        <f t="shared" si="145"/>
        <v>0</v>
      </c>
      <c r="AH146" s="57">
        <f t="shared" si="145"/>
        <v>0</v>
      </c>
      <c r="AI146" s="57">
        <f t="shared" si="145"/>
        <v>0</v>
      </c>
      <c r="AJ146" s="57">
        <f t="shared" si="145"/>
        <v>0</v>
      </c>
      <c r="AK146" s="57">
        <f t="shared" si="145"/>
        <v>0</v>
      </c>
      <c r="AL146" s="57">
        <f t="shared" si="145"/>
        <v>0</v>
      </c>
      <c r="AM146" s="57">
        <f t="shared" si="145"/>
        <v>0</v>
      </c>
      <c r="AN146" s="57">
        <f t="shared" si="145"/>
        <v>0</v>
      </c>
      <c r="AO146" s="57">
        <f t="shared" si="145"/>
        <v>0</v>
      </c>
      <c r="AP146" s="57">
        <f t="shared" si="145"/>
        <v>0</v>
      </c>
      <c r="AQ146" s="57">
        <f t="shared" si="145"/>
        <v>0</v>
      </c>
      <c r="AR146" s="57">
        <f t="shared" si="145"/>
        <v>0</v>
      </c>
      <c r="AS146" s="57">
        <f t="shared" si="145"/>
        <v>0</v>
      </c>
      <c r="AT146" s="57">
        <f t="shared" si="145"/>
        <v>0</v>
      </c>
      <c r="AU146" s="57">
        <f t="shared" si="145"/>
        <v>0</v>
      </c>
      <c r="AV146" s="57">
        <f t="shared" si="145"/>
        <v>0</v>
      </c>
      <c r="AW146" s="57">
        <f t="shared" si="145"/>
        <v>0</v>
      </c>
      <c r="AX146" s="57">
        <f t="shared" si="145"/>
        <v>0</v>
      </c>
      <c r="AY146" s="57">
        <f t="shared" si="145"/>
        <v>0</v>
      </c>
      <c r="AZ146" s="57">
        <f t="shared" si="145"/>
        <v>0</v>
      </c>
      <c r="BA146" s="57">
        <f t="shared" si="145"/>
        <v>0</v>
      </c>
      <c r="BB146" s="57">
        <f t="shared" si="145"/>
        <v>0</v>
      </c>
      <c r="BC146" s="57">
        <f t="shared" si="145"/>
        <v>0</v>
      </c>
      <c r="BD146" s="57">
        <f t="shared" si="145"/>
        <v>0</v>
      </c>
      <c r="BE146" s="57">
        <f t="shared" si="145"/>
        <v>0</v>
      </c>
      <c r="BF146" s="57">
        <f t="shared" si="145"/>
        <v>0</v>
      </c>
      <c r="BG146" s="57">
        <f t="shared" si="145"/>
        <v>0</v>
      </c>
      <c r="BH146" s="57">
        <f t="shared" si="145"/>
        <v>0</v>
      </c>
      <c r="BI146" s="57">
        <f t="shared" si="145"/>
        <v>0</v>
      </c>
      <c r="BJ146" s="57">
        <f t="shared" ref="BJ146:BR146" si="146" xml:space="preserve"> IF(SUM(BJ142:BJ145) &gt; 1, 1,0)</f>
        <v>0</v>
      </c>
      <c r="BK146" s="57">
        <f t="shared" si="146"/>
        <v>0</v>
      </c>
      <c r="BL146" s="57">
        <f t="shared" si="146"/>
        <v>0</v>
      </c>
      <c r="BM146" s="57">
        <f t="shared" si="146"/>
        <v>0</v>
      </c>
      <c r="BN146" s="57">
        <f t="shared" si="146"/>
        <v>0</v>
      </c>
      <c r="BO146" s="57">
        <f t="shared" si="146"/>
        <v>0</v>
      </c>
      <c r="BP146" s="57">
        <f t="shared" si="146"/>
        <v>0</v>
      </c>
      <c r="BQ146" s="57">
        <f t="shared" si="146"/>
        <v>0</v>
      </c>
      <c r="BR146" s="57">
        <f t="shared" si="146"/>
        <v>0</v>
      </c>
      <c r="BS146" s="57">
        <f t="shared" ref="BS146:BZ146" si="147" xml:space="preserve"> IF(SUM(BS142:BS145) &gt; 1, 1,0)</f>
        <v>0</v>
      </c>
      <c r="BT146" s="57">
        <f t="shared" si="147"/>
        <v>0</v>
      </c>
      <c r="BU146" s="57">
        <f t="shared" si="147"/>
        <v>0</v>
      </c>
      <c r="BV146" s="57">
        <f t="shared" si="147"/>
        <v>0</v>
      </c>
      <c r="BW146" s="57">
        <f t="shared" si="147"/>
        <v>0</v>
      </c>
      <c r="BX146" s="57">
        <f t="shared" si="147"/>
        <v>0</v>
      </c>
      <c r="BY146" s="57">
        <f t="shared" si="147"/>
        <v>0</v>
      </c>
      <c r="BZ146" s="57">
        <f t="shared" si="147"/>
        <v>0</v>
      </c>
    </row>
    <row r="147" spans="1:78" x14ac:dyDescent="0.2">
      <c r="E147" s="57" t="s">
        <v>56</v>
      </c>
      <c r="F147" s="57">
        <f xml:space="preserve"> SUM(J146:BZ146)</f>
        <v>0</v>
      </c>
      <c r="G147" s="57" t="s">
        <v>5</v>
      </c>
    </row>
    <row r="150" spans="1:78" x14ac:dyDescent="0.2">
      <c r="A150" s="47" t="s">
        <v>61</v>
      </c>
    </row>
    <row r="152" spans="1:78" x14ac:dyDescent="0.2">
      <c r="B152" s="47" t="s">
        <v>63</v>
      </c>
    </row>
    <row r="153" spans="1:78" s="153" customFormat="1" x14ac:dyDescent="0.2">
      <c r="A153" s="86"/>
      <c r="B153" s="86"/>
      <c r="C153" s="151"/>
      <c r="D153" s="132"/>
      <c r="E153" s="152" t="str">
        <f xml:space="preserve"> InpC!E$29</f>
        <v>CPI 1st step up escalation period end date</v>
      </c>
      <c r="F153" s="152">
        <f xml:space="preserve"> InpC!F$29</f>
        <v>42916</v>
      </c>
      <c r="G153" s="152" t="str">
        <f xml:space="preserve"> InpC!G$29</f>
        <v>date</v>
      </c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</row>
    <row r="154" spans="1:78" s="114" customFormat="1" x14ac:dyDescent="0.2">
      <c r="A154" s="46"/>
      <c r="B154" s="42"/>
      <c r="C154" s="43"/>
      <c r="D154" s="44"/>
      <c r="E154" s="45" t="str">
        <f t="shared" ref="E154:BP154" si="148" xml:space="preserve"> E$23</f>
        <v>Model period ending</v>
      </c>
      <c r="F154" s="45">
        <f t="shared" si="148"/>
        <v>0</v>
      </c>
      <c r="G154" s="45" t="str">
        <f t="shared" si="148"/>
        <v>date</v>
      </c>
      <c r="H154" s="45">
        <f t="shared" si="148"/>
        <v>0</v>
      </c>
      <c r="I154" s="35">
        <f t="shared" si="148"/>
        <v>0</v>
      </c>
      <c r="J154" s="45">
        <f t="shared" si="148"/>
        <v>42551</v>
      </c>
      <c r="K154" s="45">
        <f t="shared" si="148"/>
        <v>42735</v>
      </c>
      <c r="L154" s="45">
        <f t="shared" si="148"/>
        <v>42916</v>
      </c>
      <c r="M154" s="45">
        <f t="shared" si="148"/>
        <v>43100</v>
      </c>
      <c r="N154" s="45">
        <f t="shared" si="148"/>
        <v>43281</v>
      </c>
      <c r="O154" s="45">
        <f t="shared" si="148"/>
        <v>43465</v>
      </c>
      <c r="P154" s="45">
        <f t="shared" si="148"/>
        <v>43646</v>
      </c>
      <c r="Q154" s="45">
        <f t="shared" si="148"/>
        <v>43830</v>
      </c>
      <c r="R154" s="45">
        <f t="shared" si="148"/>
        <v>44012</v>
      </c>
      <c r="S154" s="45">
        <f t="shared" si="148"/>
        <v>44196</v>
      </c>
      <c r="T154" s="45">
        <f t="shared" si="148"/>
        <v>44377</v>
      </c>
      <c r="U154" s="45">
        <f t="shared" si="148"/>
        <v>44561</v>
      </c>
      <c r="V154" s="45">
        <f t="shared" si="148"/>
        <v>44742</v>
      </c>
      <c r="W154" s="45">
        <f t="shared" si="148"/>
        <v>44926</v>
      </c>
      <c r="X154" s="45">
        <f t="shared" si="148"/>
        <v>45107</v>
      </c>
      <c r="Y154" s="45">
        <f t="shared" si="148"/>
        <v>45291</v>
      </c>
      <c r="Z154" s="45">
        <f t="shared" si="148"/>
        <v>45473</v>
      </c>
      <c r="AA154" s="45">
        <f t="shared" si="148"/>
        <v>45657</v>
      </c>
      <c r="AB154" s="45">
        <f t="shared" si="148"/>
        <v>45838</v>
      </c>
      <c r="AC154" s="45">
        <f t="shared" si="148"/>
        <v>46022</v>
      </c>
      <c r="AD154" s="45">
        <f t="shared" si="148"/>
        <v>46203</v>
      </c>
      <c r="AE154" s="45">
        <f t="shared" si="148"/>
        <v>46387</v>
      </c>
      <c r="AF154" s="45">
        <f t="shared" si="148"/>
        <v>46568</v>
      </c>
      <c r="AG154" s="45">
        <f t="shared" si="148"/>
        <v>46752</v>
      </c>
      <c r="AH154" s="45">
        <f t="shared" si="148"/>
        <v>46934</v>
      </c>
      <c r="AI154" s="45">
        <f t="shared" si="148"/>
        <v>47118</v>
      </c>
      <c r="AJ154" s="45">
        <f t="shared" si="148"/>
        <v>47299</v>
      </c>
      <c r="AK154" s="45">
        <f t="shared" si="148"/>
        <v>47483</v>
      </c>
      <c r="AL154" s="45">
        <f t="shared" si="148"/>
        <v>47664</v>
      </c>
      <c r="AM154" s="45">
        <f t="shared" si="148"/>
        <v>47848</v>
      </c>
      <c r="AN154" s="45">
        <f t="shared" si="148"/>
        <v>48029</v>
      </c>
      <c r="AO154" s="45">
        <f t="shared" si="148"/>
        <v>48213</v>
      </c>
      <c r="AP154" s="45">
        <f t="shared" si="148"/>
        <v>48395</v>
      </c>
      <c r="AQ154" s="45">
        <f t="shared" si="148"/>
        <v>48579</v>
      </c>
      <c r="AR154" s="45">
        <f t="shared" si="148"/>
        <v>48760</v>
      </c>
      <c r="AS154" s="45">
        <f t="shared" si="148"/>
        <v>48944</v>
      </c>
      <c r="AT154" s="45">
        <f t="shared" si="148"/>
        <v>49125</v>
      </c>
      <c r="AU154" s="45">
        <f t="shared" si="148"/>
        <v>49309</v>
      </c>
      <c r="AV154" s="45">
        <f t="shared" si="148"/>
        <v>49490</v>
      </c>
      <c r="AW154" s="45">
        <f t="shared" si="148"/>
        <v>49674</v>
      </c>
      <c r="AX154" s="45">
        <f t="shared" si="148"/>
        <v>49856</v>
      </c>
      <c r="AY154" s="45">
        <f t="shared" si="148"/>
        <v>50040</v>
      </c>
      <c r="AZ154" s="45">
        <f t="shared" si="148"/>
        <v>50221</v>
      </c>
      <c r="BA154" s="45">
        <f t="shared" si="148"/>
        <v>50405</v>
      </c>
      <c r="BB154" s="45">
        <f t="shared" si="148"/>
        <v>50586</v>
      </c>
      <c r="BC154" s="45">
        <f t="shared" si="148"/>
        <v>50770</v>
      </c>
      <c r="BD154" s="45">
        <f t="shared" si="148"/>
        <v>50951</v>
      </c>
      <c r="BE154" s="45">
        <f t="shared" si="148"/>
        <v>51135</v>
      </c>
      <c r="BF154" s="45">
        <f t="shared" si="148"/>
        <v>51317</v>
      </c>
      <c r="BG154" s="45">
        <f t="shared" si="148"/>
        <v>51501</v>
      </c>
      <c r="BH154" s="45">
        <f t="shared" si="148"/>
        <v>51682</v>
      </c>
      <c r="BI154" s="45">
        <f t="shared" si="148"/>
        <v>51866</v>
      </c>
      <c r="BJ154" s="45">
        <f t="shared" si="148"/>
        <v>52047</v>
      </c>
      <c r="BK154" s="45">
        <f t="shared" si="148"/>
        <v>52231</v>
      </c>
      <c r="BL154" s="45">
        <f t="shared" si="148"/>
        <v>52412</v>
      </c>
      <c r="BM154" s="45">
        <f t="shared" si="148"/>
        <v>52596</v>
      </c>
      <c r="BN154" s="45">
        <f t="shared" si="148"/>
        <v>52778</v>
      </c>
      <c r="BO154" s="45">
        <f t="shared" si="148"/>
        <v>52962</v>
      </c>
      <c r="BP154" s="45">
        <f t="shared" si="148"/>
        <v>53143</v>
      </c>
      <c r="BQ154" s="45">
        <f xml:space="preserve"> BQ$23</f>
        <v>53327</v>
      </c>
      <c r="BR154" s="45">
        <f xml:space="preserve"> BR$23</f>
        <v>53508</v>
      </c>
      <c r="BS154" s="45">
        <f t="shared" ref="BS154:BZ154" si="149" xml:space="preserve"> BS$23</f>
        <v>53692</v>
      </c>
      <c r="BT154" s="45">
        <f t="shared" si="149"/>
        <v>53873</v>
      </c>
      <c r="BU154" s="45">
        <f t="shared" si="149"/>
        <v>54057</v>
      </c>
      <c r="BV154" s="45">
        <f t="shared" si="149"/>
        <v>54239</v>
      </c>
      <c r="BW154" s="45">
        <f t="shared" si="149"/>
        <v>54423</v>
      </c>
      <c r="BX154" s="45">
        <f t="shared" si="149"/>
        <v>54604</v>
      </c>
      <c r="BY154" s="45">
        <f t="shared" si="149"/>
        <v>54788</v>
      </c>
      <c r="BZ154" s="45">
        <f t="shared" si="149"/>
        <v>54969</v>
      </c>
    </row>
    <row r="155" spans="1:78" s="166" customFormat="1" x14ac:dyDescent="0.2">
      <c r="A155" s="161"/>
      <c r="B155" s="162"/>
      <c r="C155" s="163"/>
      <c r="D155" s="164"/>
      <c r="E155" s="164" t="s">
        <v>63</v>
      </c>
      <c r="F155" s="164"/>
      <c r="G155" s="164" t="s">
        <v>7</v>
      </c>
      <c r="H155" s="164">
        <f xml:space="preserve"> SUM(J155:BZ155)</f>
        <v>34</v>
      </c>
      <c r="I155" s="165"/>
      <c r="J155" s="164">
        <f xml:space="preserve"> IF(AND(J154 &gt;= $F153, MONTH(J154) = MONTH($F153)), 1, 0)</f>
        <v>0</v>
      </c>
      <c r="K155" s="164">
        <f t="shared" ref="K155:BI155" si="150" xml:space="preserve"> IF(AND(K154 &gt;= $F153, MONTH(K154) = MONTH($F153)), 1, 0)</f>
        <v>0</v>
      </c>
      <c r="L155" s="164">
        <f t="shared" si="150"/>
        <v>1</v>
      </c>
      <c r="M155" s="164">
        <f t="shared" si="150"/>
        <v>0</v>
      </c>
      <c r="N155" s="164">
        <f t="shared" si="150"/>
        <v>1</v>
      </c>
      <c r="O155" s="164">
        <f t="shared" si="150"/>
        <v>0</v>
      </c>
      <c r="P155" s="164">
        <f t="shared" si="150"/>
        <v>1</v>
      </c>
      <c r="Q155" s="164">
        <f t="shared" si="150"/>
        <v>0</v>
      </c>
      <c r="R155" s="164">
        <f t="shared" si="150"/>
        <v>1</v>
      </c>
      <c r="S155" s="164">
        <f t="shared" si="150"/>
        <v>0</v>
      </c>
      <c r="T155" s="164">
        <f t="shared" si="150"/>
        <v>1</v>
      </c>
      <c r="U155" s="164">
        <f t="shared" si="150"/>
        <v>0</v>
      </c>
      <c r="V155" s="164">
        <f t="shared" si="150"/>
        <v>1</v>
      </c>
      <c r="W155" s="164">
        <f t="shared" si="150"/>
        <v>0</v>
      </c>
      <c r="X155" s="164">
        <f t="shared" si="150"/>
        <v>1</v>
      </c>
      <c r="Y155" s="164">
        <f t="shared" si="150"/>
        <v>0</v>
      </c>
      <c r="Z155" s="164">
        <f t="shared" si="150"/>
        <v>1</v>
      </c>
      <c r="AA155" s="164">
        <f t="shared" si="150"/>
        <v>0</v>
      </c>
      <c r="AB155" s="164">
        <f t="shared" si="150"/>
        <v>1</v>
      </c>
      <c r="AC155" s="164">
        <f t="shared" si="150"/>
        <v>0</v>
      </c>
      <c r="AD155" s="164">
        <f t="shared" si="150"/>
        <v>1</v>
      </c>
      <c r="AE155" s="164">
        <f t="shared" si="150"/>
        <v>0</v>
      </c>
      <c r="AF155" s="164">
        <f t="shared" si="150"/>
        <v>1</v>
      </c>
      <c r="AG155" s="164">
        <f t="shared" si="150"/>
        <v>0</v>
      </c>
      <c r="AH155" s="164">
        <f t="shared" si="150"/>
        <v>1</v>
      </c>
      <c r="AI155" s="164">
        <f t="shared" si="150"/>
        <v>0</v>
      </c>
      <c r="AJ155" s="164">
        <f t="shared" si="150"/>
        <v>1</v>
      </c>
      <c r="AK155" s="164">
        <f t="shared" si="150"/>
        <v>0</v>
      </c>
      <c r="AL155" s="164">
        <f t="shared" si="150"/>
        <v>1</v>
      </c>
      <c r="AM155" s="164">
        <f t="shared" si="150"/>
        <v>0</v>
      </c>
      <c r="AN155" s="164">
        <f t="shared" si="150"/>
        <v>1</v>
      </c>
      <c r="AO155" s="164">
        <f t="shared" si="150"/>
        <v>0</v>
      </c>
      <c r="AP155" s="164">
        <f t="shared" si="150"/>
        <v>1</v>
      </c>
      <c r="AQ155" s="164">
        <f t="shared" si="150"/>
        <v>0</v>
      </c>
      <c r="AR155" s="164">
        <f t="shared" si="150"/>
        <v>1</v>
      </c>
      <c r="AS155" s="164">
        <f t="shared" si="150"/>
        <v>0</v>
      </c>
      <c r="AT155" s="164">
        <f t="shared" si="150"/>
        <v>1</v>
      </c>
      <c r="AU155" s="164">
        <f t="shared" si="150"/>
        <v>0</v>
      </c>
      <c r="AV155" s="164">
        <f t="shared" si="150"/>
        <v>1</v>
      </c>
      <c r="AW155" s="164">
        <f t="shared" si="150"/>
        <v>0</v>
      </c>
      <c r="AX155" s="164">
        <f t="shared" si="150"/>
        <v>1</v>
      </c>
      <c r="AY155" s="164">
        <f t="shared" si="150"/>
        <v>0</v>
      </c>
      <c r="AZ155" s="164">
        <f t="shared" si="150"/>
        <v>1</v>
      </c>
      <c r="BA155" s="164">
        <f t="shared" si="150"/>
        <v>0</v>
      </c>
      <c r="BB155" s="164">
        <f t="shared" si="150"/>
        <v>1</v>
      </c>
      <c r="BC155" s="164">
        <f t="shared" si="150"/>
        <v>0</v>
      </c>
      <c r="BD155" s="164">
        <f t="shared" si="150"/>
        <v>1</v>
      </c>
      <c r="BE155" s="164">
        <f t="shared" si="150"/>
        <v>0</v>
      </c>
      <c r="BF155" s="164">
        <f t="shared" si="150"/>
        <v>1</v>
      </c>
      <c r="BG155" s="164">
        <f t="shared" si="150"/>
        <v>0</v>
      </c>
      <c r="BH155" s="164">
        <f t="shared" si="150"/>
        <v>1</v>
      </c>
      <c r="BI155" s="164">
        <f t="shared" si="150"/>
        <v>0</v>
      </c>
      <c r="BJ155" s="164">
        <f t="shared" ref="BJ155:BR155" si="151" xml:space="preserve"> IF(AND(BJ154 &gt;= $F153, MONTH(BJ154) = MONTH($F153)), 1, 0)</f>
        <v>1</v>
      </c>
      <c r="BK155" s="164">
        <f t="shared" si="151"/>
        <v>0</v>
      </c>
      <c r="BL155" s="164">
        <f t="shared" si="151"/>
        <v>1</v>
      </c>
      <c r="BM155" s="164">
        <f t="shared" si="151"/>
        <v>0</v>
      </c>
      <c r="BN155" s="164">
        <f t="shared" si="151"/>
        <v>1</v>
      </c>
      <c r="BO155" s="164">
        <f t="shared" si="151"/>
        <v>0</v>
      </c>
      <c r="BP155" s="164">
        <f t="shared" si="151"/>
        <v>1</v>
      </c>
      <c r="BQ155" s="164">
        <f t="shared" si="151"/>
        <v>0</v>
      </c>
      <c r="BR155" s="164">
        <f t="shared" si="151"/>
        <v>1</v>
      </c>
      <c r="BS155" s="164">
        <f t="shared" ref="BS155:BZ155" si="152" xml:space="preserve"> IF(AND(BS154 &gt;= $F153, MONTH(BS154) = MONTH($F153)), 1, 0)</f>
        <v>0</v>
      </c>
      <c r="BT155" s="164">
        <f t="shared" si="152"/>
        <v>1</v>
      </c>
      <c r="BU155" s="164">
        <f t="shared" si="152"/>
        <v>0</v>
      </c>
      <c r="BV155" s="164">
        <f t="shared" si="152"/>
        <v>1</v>
      </c>
      <c r="BW155" s="164">
        <f t="shared" si="152"/>
        <v>0</v>
      </c>
      <c r="BX155" s="164">
        <f t="shared" si="152"/>
        <v>1</v>
      </c>
      <c r="BY155" s="164">
        <f t="shared" si="152"/>
        <v>0</v>
      </c>
      <c r="BZ155" s="164">
        <f t="shared" si="152"/>
        <v>1</v>
      </c>
    </row>
    <row r="156" spans="1:78" s="117" customFormat="1" x14ac:dyDescent="0.2">
      <c r="A156" s="63"/>
      <c r="B156" s="81"/>
      <c r="C156" s="64"/>
      <c r="D156" s="65"/>
      <c r="E156" s="65"/>
      <c r="F156" s="65"/>
      <c r="G156" s="65"/>
      <c r="H156" s="65"/>
      <c r="I156" s="66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</row>
    <row r="157" spans="1:78" s="114" customFormat="1" x14ac:dyDescent="0.2">
      <c r="A157" s="46"/>
      <c r="B157" s="42"/>
      <c r="C157" s="43"/>
      <c r="D157" s="44"/>
      <c r="E157" s="45"/>
      <c r="F157" s="45"/>
      <c r="G157" s="45"/>
      <c r="H157" s="45"/>
      <c r="I157" s="3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</row>
  </sheetData>
  <phoneticPr fontId="4" type="noConversion"/>
  <conditionalFormatting sqref="J3:BZ3">
    <cfRule type="cellIs" dxfId="32" priority="9" stopIfTrue="1" operator="equal">
      <formula>"Construction"</formula>
    </cfRule>
    <cfRule type="cellIs" dxfId="31" priority="10" stopIfTrue="1" operator="equal">
      <formula>"Fin Close"</formula>
    </cfRule>
    <cfRule type="cellIs" dxfId="30" priority="11" stopIfTrue="1" operator="equal">
      <formula>"Operations"</formula>
    </cfRule>
  </conditionalFormatting>
  <printOptions headings="1"/>
  <pageMargins left="1.9" right="1.9" top="2.5" bottom="2.5" header="1.3" footer="1.3"/>
  <pageSetup paperSize="9" scale="55" orientation="landscape" blackAndWhite="1" r:id="rId1"/>
  <headerFooter alignWithMargins="0">
    <oddHeader>&amp;LPROJECT [XXX]&amp;CSheet:&amp;A&amp;RSTRICTLY CONFIDENTIAL</oddHeader>
    <oddFooter>&amp;L&amp;F ( Printed on &amp;D at &amp;T )&amp;RPage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BZ32"/>
  <sheetViews>
    <sheetView defaultGridColor="0" colorId="22" zoomScale="80" zoomScaleNormal="75" workbookViewId="0">
      <pane xSplit="9" ySplit="5" topLeftCell="J6" activePane="bottomRight" state="frozen"/>
      <selection activeCell="G16" sqref="G16"/>
      <selection pane="topRight" activeCell="G16" sqref="G16"/>
      <selection pane="bottomLeft" activeCell="G16" sqref="G16"/>
      <selection pane="bottomRight" activeCell="J6" sqref="J6"/>
    </sheetView>
  </sheetViews>
  <sheetFormatPr defaultColWidth="0" defaultRowHeight="12.75" x14ac:dyDescent="0.2"/>
  <cols>
    <col min="1" max="2" width="1.28515625" style="47" customWidth="1"/>
    <col min="3" max="3" width="1.28515625" style="55" customWidth="1"/>
    <col min="4" max="4" width="1.28515625" style="56" customWidth="1"/>
    <col min="5" max="5" width="40.7109375" style="57" customWidth="1"/>
    <col min="6" max="6" width="12.7109375" style="57" customWidth="1"/>
    <col min="7" max="8" width="11.7109375" style="57" customWidth="1"/>
    <col min="9" max="9" width="2.7109375" style="57" customWidth="1"/>
    <col min="10" max="78" width="11.7109375" style="57" customWidth="1"/>
    <col min="79" max="16384" width="0" style="57" hidden="1"/>
  </cols>
  <sheetData>
    <row r="1" spans="1:78" s="4" customFormat="1" ht="26.25" x14ac:dyDescent="0.2">
      <c r="A1" s="1" t="str">
        <f ca="1" xml:space="preserve"> RIGHT(CELL("filename", $A$1), LEN(CELL("filename", $A$1)) - SEARCH("]", CELL("filename", $A$1)))</f>
        <v>Esc</v>
      </c>
      <c r="B1" s="1"/>
      <c r="C1" s="2"/>
      <c r="D1" s="3"/>
      <c r="F1" s="5"/>
      <c r="N1" s="6"/>
    </row>
    <row r="2" spans="1:78" s="14" customFormat="1" x14ac:dyDescent="0.2">
      <c r="A2" s="12"/>
      <c r="B2" s="12"/>
      <c r="C2" s="8"/>
      <c r="D2" s="9"/>
      <c r="E2" s="10" t="str">
        <f xml:space="preserve"> Time!E$23</f>
        <v>Model period ending</v>
      </c>
      <c r="F2"/>
      <c r="G2"/>
      <c r="H2" s="10"/>
      <c r="I2" s="10"/>
      <c r="J2" s="13">
        <f xml:space="preserve"> Time!J$23</f>
        <v>42551</v>
      </c>
      <c r="K2" s="13">
        <f xml:space="preserve"> Time!K$23</f>
        <v>42735</v>
      </c>
      <c r="L2" s="13">
        <f xml:space="preserve"> Time!L$23</f>
        <v>42916</v>
      </c>
      <c r="M2" s="13">
        <f xml:space="preserve"> Time!M$23</f>
        <v>43100</v>
      </c>
      <c r="N2" s="13">
        <f xml:space="preserve"> Time!N$23</f>
        <v>43281</v>
      </c>
      <c r="O2" s="13">
        <f xml:space="preserve"> Time!O$23</f>
        <v>43465</v>
      </c>
      <c r="P2" s="13">
        <f xml:space="preserve"> Time!P$23</f>
        <v>43646</v>
      </c>
      <c r="Q2" s="13">
        <f xml:space="preserve"> Time!Q$23</f>
        <v>43830</v>
      </c>
      <c r="R2" s="13">
        <f xml:space="preserve"> Time!R$23</f>
        <v>44012</v>
      </c>
      <c r="S2" s="13">
        <f xml:space="preserve"> Time!S$23</f>
        <v>44196</v>
      </c>
      <c r="T2" s="13">
        <f xml:space="preserve"> Time!T$23</f>
        <v>44377</v>
      </c>
      <c r="U2" s="13">
        <f xml:space="preserve"> Time!U$23</f>
        <v>44561</v>
      </c>
      <c r="V2" s="13">
        <f xml:space="preserve"> Time!V$23</f>
        <v>44742</v>
      </c>
      <c r="W2" s="13">
        <f xml:space="preserve"> Time!W$23</f>
        <v>44926</v>
      </c>
      <c r="X2" s="13">
        <f xml:space="preserve"> Time!X$23</f>
        <v>45107</v>
      </c>
      <c r="Y2" s="13">
        <f xml:space="preserve"> Time!Y$23</f>
        <v>45291</v>
      </c>
      <c r="Z2" s="13">
        <f xml:space="preserve"> Time!Z$23</f>
        <v>45473</v>
      </c>
      <c r="AA2" s="13">
        <f xml:space="preserve"> Time!AA$23</f>
        <v>45657</v>
      </c>
      <c r="AB2" s="13">
        <f xml:space="preserve"> Time!AB$23</f>
        <v>45838</v>
      </c>
      <c r="AC2" s="13">
        <f xml:space="preserve"> Time!AC$23</f>
        <v>46022</v>
      </c>
      <c r="AD2" s="13">
        <f xml:space="preserve"> Time!AD$23</f>
        <v>46203</v>
      </c>
      <c r="AE2" s="13">
        <f xml:space="preserve"> Time!AE$23</f>
        <v>46387</v>
      </c>
      <c r="AF2" s="13">
        <f xml:space="preserve"> Time!AF$23</f>
        <v>46568</v>
      </c>
      <c r="AG2" s="13">
        <f xml:space="preserve"> Time!AG$23</f>
        <v>46752</v>
      </c>
      <c r="AH2" s="13">
        <f xml:space="preserve"> Time!AH$23</f>
        <v>46934</v>
      </c>
      <c r="AI2" s="13">
        <f xml:space="preserve"> Time!AI$23</f>
        <v>47118</v>
      </c>
      <c r="AJ2" s="13">
        <f xml:space="preserve"> Time!AJ$23</f>
        <v>47299</v>
      </c>
      <c r="AK2" s="13">
        <f xml:space="preserve"> Time!AK$23</f>
        <v>47483</v>
      </c>
      <c r="AL2" s="13">
        <f xml:space="preserve"> Time!AL$23</f>
        <v>47664</v>
      </c>
      <c r="AM2" s="13">
        <f xml:space="preserve"> Time!AM$23</f>
        <v>47848</v>
      </c>
      <c r="AN2" s="13">
        <f xml:space="preserve"> Time!AN$23</f>
        <v>48029</v>
      </c>
      <c r="AO2" s="13">
        <f xml:space="preserve"> Time!AO$23</f>
        <v>48213</v>
      </c>
      <c r="AP2" s="13">
        <f xml:space="preserve"> Time!AP$23</f>
        <v>48395</v>
      </c>
      <c r="AQ2" s="13">
        <f xml:space="preserve"> Time!AQ$23</f>
        <v>48579</v>
      </c>
      <c r="AR2" s="13">
        <f xml:space="preserve"> Time!AR$23</f>
        <v>48760</v>
      </c>
      <c r="AS2" s="13">
        <f xml:space="preserve"> Time!AS$23</f>
        <v>48944</v>
      </c>
      <c r="AT2" s="13">
        <f xml:space="preserve"> Time!AT$23</f>
        <v>49125</v>
      </c>
      <c r="AU2" s="13">
        <f xml:space="preserve"> Time!AU$23</f>
        <v>49309</v>
      </c>
      <c r="AV2" s="13">
        <f xml:space="preserve"> Time!AV$23</f>
        <v>49490</v>
      </c>
      <c r="AW2" s="13">
        <f xml:space="preserve"> Time!AW$23</f>
        <v>49674</v>
      </c>
      <c r="AX2" s="13">
        <f xml:space="preserve"> Time!AX$23</f>
        <v>49856</v>
      </c>
      <c r="AY2" s="13">
        <f xml:space="preserve"> Time!AY$23</f>
        <v>50040</v>
      </c>
      <c r="AZ2" s="13">
        <f xml:space="preserve"> Time!AZ$23</f>
        <v>50221</v>
      </c>
      <c r="BA2" s="13">
        <f xml:space="preserve"> Time!BA$23</f>
        <v>50405</v>
      </c>
      <c r="BB2" s="13">
        <f xml:space="preserve"> Time!BB$23</f>
        <v>50586</v>
      </c>
      <c r="BC2" s="13">
        <f xml:space="preserve"> Time!BC$23</f>
        <v>50770</v>
      </c>
      <c r="BD2" s="13">
        <f xml:space="preserve"> Time!BD$23</f>
        <v>50951</v>
      </c>
      <c r="BE2" s="13">
        <f xml:space="preserve"> Time!BE$23</f>
        <v>51135</v>
      </c>
      <c r="BF2" s="13">
        <f xml:space="preserve"> Time!BF$23</f>
        <v>51317</v>
      </c>
      <c r="BG2" s="13">
        <f xml:space="preserve"> Time!BG$23</f>
        <v>51501</v>
      </c>
      <c r="BH2" s="13">
        <f xml:space="preserve"> Time!BH$23</f>
        <v>51682</v>
      </c>
      <c r="BI2" s="13">
        <f xml:space="preserve"> Time!BI$23</f>
        <v>51866</v>
      </c>
      <c r="BJ2" s="13">
        <f xml:space="preserve"> Time!BJ$23</f>
        <v>52047</v>
      </c>
      <c r="BK2" s="13">
        <f xml:space="preserve"> Time!BK$23</f>
        <v>52231</v>
      </c>
      <c r="BL2" s="13">
        <f xml:space="preserve"> Time!BL$23</f>
        <v>52412</v>
      </c>
      <c r="BM2" s="13">
        <f xml:space="preserve"> Time!BM$23</f>
        <v>52596</v>
      </c>
      <c r="BN2" s="13">
        <f xml:space="preserve"> Time!BN$23</f>
        <v>52778</v>
      </c>
      <c r="BO2" s="13">
        <f xml:space="preserve"> Time!BO$23</f>
        <v>52962</v>
      </c>
      <c r="BP2" s="13">
        <f xml:space="preserve"> Time!BP$23</f>
        <v>53143</v>
      </c>
      <c r="BQ2" s="13">
        <f xml:space="preserve"> Time!BQ$23</f>
        <v>53327</v>
      </c>
      <c r="BR2" s="13">
        <f xml:space="preserve"> Time!BR$23</f>
        <v>53508</v>
      </c>
      <c r="BS2" s="13">
        <f xml:space="preserve"> Time!BS$23</f>
        <v>53692</v>
      </c>
      <c r="BT2" s="13">
        <f xml:space="preserve"> Time!BT$23</f>
        <v>53873</v>
      </c>
      <c r="BU2" s="13">
        <f xml:space="preserve"> Time!BU$23</f>
        <v>54057</v>
      </c>
      <c r="BV2" s="13">
        <f xml:space="preserve"> Time!BV$23</f>
        <v>54239</v>
      </c>
      <c r="BW2" s="13">
        <f xml:space="preserve"> Time!BW$23</f>
        <v>54423</v>
      </c>
      <c r="BX2" s="13">
        <f xml:space="preserve"> Time!BX$23</f>
        <v>54604</v>
      </c>
      <c r="BY2" s="13">
        <f xml:space="preserve"> Time!BY$23</f>
        <v>54788</v>
      </c>
      <c r="BZ2" s="13">
        <f xml:space="preserve"> Time!BZ$23</f>
        <v>54969</v>
      </c>
    </row>
    <row r="3" spans="1:78" s="14" customFormat="1" x14ac:dyDescent="0.2">
      <c r="A3" s="12"/>
      <c r="B3" s="12"/>
      <c r="C3" s="8"/>
      <c r="D3" s="9"/>
      <c r="E3" s="10" t="str">
        <f xml:space="preserve"> Time!E$114</f>
        <v xml:space="preserve">Actual vs forecast </v>
      </c>
      <c r="F3"/>
      <c r="G3"/>
      <c r="H3" s="10"/>
      <c r="I3" s="10"/>
      <c r="J3" s="244" t="str">
        <f xml:space="preserve"> Time!J$114</f>
        <v>Fin Close</v>
      </c>
      <c r="K3" s="244" t="str">
        <f xml:space="preserve"> Time!K$114</f>
        <v>Construction</v>
      </c>
      <c r="L3" s="244" t="str">
        <f xml:space="preserve"> Time!L$114</f>
        <v>Construction</v>
      </c>
      <c r="M3" s="244" t="str">
        <f xml:space="preserve"> Time!M$114</f>
        <v>Construction</v>
      </c>
      <c r="N3" s="244" t="str">
        <f xml:space="preserve"> Time!N$114</f>
        <v>Construction</v>
      </c>
      <c r="O3" s="244" t="str">
        <f xml:space="preserve"> Time!O$114</f>
        <v>Construction</v>
      </c>
      <c r="P3" s="244" t="str">
        <f xml:space="preserve"> Time!P$114</f>
        <v>Construction</v>
      </c>
      <c r="Q3" s="244" t="str">
        <f xml:space="preserve"> Time!Q$114</f>
        <v>Operations</v>
      </c>
      <c r="R3" s="244" t="str">
        <f xml:space="preserve"> Time!R$114</f>
        <v>Operations</v>
      </c>
      <c r="S3" s="244" t="str">
        <f xml:space="preserve"> Time!S$114</f>
        <v>Operations</v>
      </c>
      <c r="T3" s="244" t="str">
        <f xml:space="preserve"> Time!T$114</f>
        <v>Operations</v>
      </c>
      <c r="U3" s="244" t="str">
        <f xml:space="preserve"> Time!U$114</f>
        <v>Operations</v>
      </c>
      <c r="V3" s="244" t="str">
        <f xml:space="preserve"> Time!V$114</f>
        <v>Operations</v>
      </c>
      <c r="W3" s="244" t="str">
        <f xml:space="preserve"> Time!W$114</f>
        <v>Operations</v>
      </c>
      <c r="X3" s="244" t="str">
        <f xml:space="preserve"> Time!X$114</f>
        <v>Operations</v>
      </c>
      <c r="Y3" s="244" t="str">
        <f xml:space="preserve"> Time!Y$114</f>
        <v>Operations</v>
      </c>
      <c r="Z3" s="244" t="str">
        <f xml:space="preserve"> Time!Z$114</f>
        <v>Operations</v>
      </c>
      <c r="AA3" s="244" t="str">
        <f xml:space="preserve"> Time!AA$114</f>
        <v>Operations</v>
      </c>
      <c r="AB3" s="244" t="str">
        <f xml:space="preserve"> Time!AB$114</f>
        <v>Operations</v>
      </c>
      <c r="AC3" s="244" t="str">
        <f xml:space="preserve"> Time!AC$114</f>
        <v>Operations</v>
      </c>
      <c r="AD3" s="244" t="str">
        <f xml:space="preserve"> Time!AD$114</f>
        <v>Operations</v>
      </c>
      <c r="AE3" s="244" t="str">
        <f xml:space="preserve"> Time!AE$114</f>
        <v>Operations</v>
      </c>
      <c r="AF3" s="244" t="str">
        <f xml:space="preserve"> Time!AF$114</f>
        <v>Operations</v>
      </c>
      <c r="AG3" s="244" t="str">
        <f xml:space="preserve"> Time!AG$114</f>
        <v>Operations</v>
      </c>
      <c r="AH3" s="244" t="str">
        <f xml:space="preserve"> Time!AH$114</f>
        <v>Operations</v>
      </c>
      <c r="AI3" s="244" t="str">
        <f xml:space="preserve"> Time!AI$114</f>
        <v>Operations</v>
      </c>
      <c r="AJ3" s="244" t="str">
        <f xml:space="preserve"> Time!AJ$114</f>
        <v>Operations</v>
      </c>
      <c r="AK3" s="244" t="str">
        <f xml:space="preserve"> Time!AK$114</f>
        <v>Operations</v>
      </c>
      <c r="AL3" s="244" t="str">
        <f xml:space="preserve"> Time!AL$114</f>
        <v>Operations</v>
      </c>
      <c r="AM3" s="244" t="str">
        <f xml:space="preserve"> Time!AM$114</f>
        <v>Operations</v>
      </c>
      <c r="AN3" s="244" t="str">
        <f xml:space="preserve"> Time!AN$114</f>
        <v>Operations</v>
      </c>
      <c r="AO3" s="244" t="str">
        <f xml:space="preserve"> Time!AO$114</f>
        <v>Operations</v>
      </c>
      <c r="AP3" s="244" t="str">
        <f xml:space="preserve"> Time!AP$114</f>
        <v>Operations</v>
      </c>
      <c r="AQ3" s="244" t="str">
        <f xml:space="preserve"> Time!AQ$114</f>
        <v>Operations</v>
      </c>
      <c r="AR3" s="244" t="str">
        <f xml:space="preserve"> Time!AR$114</f>
        <v>Operations</v>
      </c>
      <c r="AS3" s="244" t="str">
        <f xml:space="preserve"> Time!AS$114</f>
        <v>Operations</v>
      </c>
      <c r="AT3" s="244" t="str">
        <f xml:space="preserve"> Time!AT$114</f>
        <v>Operations</v>
      </c>
      <c r="AU3" s="244" t="str">
        <f xml:space="preserve"> Time!AU$114</f>
        <v>Operations</v>
      </c>
      <c r="AV3" s="244" t="str">
        <f xml:space="preserve"> Time!AV$114</f>
        <v>Operations</v>
      </c>
      <c r="AW3" s="244" t="str">
        <f xml:space="preserve"> Time!AW$114</f>
        <v>Operations</v>
      </c>
      <c r="AX3" s="244" t="str">
        <f xml:space="preserve"> Time!AX$114</f>
        <v>Operations</v>
      </c>
      <c r="AY3" s="244" t="str">
        <f xml:space="preserve"> Time!AY$114</f>
        <v>Operations</v>
      </c>
      <c r="AZ3" s="244" t="str">
        <f xml:space="preserve"> Time!AZ$114</f>
        <v>Operations</v>
      </c>
      <c r="BA3" s="244" t="str">
        <f xml:space="preserve"> Time!BA$114</f>
        <v>Operations</v>
      </c>
      <c r="BB3" s="244" t="str">
        <f xml:space="preserve"> Time!BB$114</f>
        <v>Operations</v>
      </c>
      <c r="BC3" s="244" t="str">
        <f xml:space="preserve"> Time!BC$114</f>
        <v>Operations</v>
      </c>
      <c r="BD3" s="244" t="str">
        <f xml:space="preserve"> Time!BD$114</f>
        <v>Operations</v>
      </c>
      <c r="BE3" s="244" t="str">
        <f xml:space="preserve"> Time!BE$114</f>
        <v>Operations</v>
      </c>
      <c r="BF3" s="244" t="str">
        <f xml:space="preserve"> Time!BF$114</f>
        <v>Operations</v>
      </c>
      <c r="BG3" s="244" t="str">
        <f xml:space="preserve"> Time!BG$114</f>
        <v>Operations</v>
      </c>
      <c r="BH3" s="244" t="str">
        <f xml:space="preserve"> Time!BH$114</f>
        <v>Operations</v>
      </c>
      <c r="BI3" s="244" t="str">
        <f xml:space="preserve"> Time!BI$114</f>
        <v>Operations</v>
      </c>
      <c r="BJ3" s="244" t="str">
        <f xml:space="preserve"> Time!BJ$114</f>
        <v>Operations</v>
      </c>
      <c r="BK3" s="244" t="str">
        <f xml:space="preserve"> Time!BK$114</f>
        <v>Operations</v>
      </c>
      <c r="BL3" s="244" t="str">
        <f xml:space="preserve"> Time!BL$114</f>
        <v>Operations</v>
      </c>
      <c r="BM3" s="244" t="str">
        <f xml:space="preserve"> Time!BM$114</f>
        <v>Operations</v>
      </c>
      <c r="BN3" s="244" t="str">
        <f xml:space="preserve"> Time!BN$114</f>
        <v>Operations</v>
      </c>
      <c r="BO3" s="244" t="str">
        <f xml:space="preserve"> Time!BO$114</f>
        <v>Operations</v>
      </c>
      <c r="BP3" s="244" t="str">
        <f xml:space="preserve"> Time!BP$114</f>
        <v>Operations</v>
      </c>
      <c r="BQ3" s="244" t="str">
        <f xml:space="preserve"> Time!BQ$114</f>
        <v>Operations</v>
      </c>
      <c r="BR3" s="244" t="str">
        <f xml:space="preserve"> Time!BR$114</f>
        <v>Operations</v>
      </c>
      <c r="BS3" s="244" t="str">
        <f xml:space="preserve"> Time!BS$114</f>
        <v>Operations</v>
      </c>
      <c r="BT3" s="244" t="str">
        <f xml:space="preserve"> Time!BT$114</f>
        <v>Operations</v>
      </c>
      <c r="BU3" s="244" t="str">
        <f xml:space="preserve"> Time!BU$114</f>
        <v>Operations</v>
      </c>
      <c r="BV3" s="244" t="str">
        <f xml:space="preserve"> Time!BV$114</f>
        <v>Operations</v>
      </c>
      <c r="BW3" s="244" t="str">
        <f xml:space="preserve"> Time!BW$114</f>
        <v>Operations</v>
      </c>
      <c r="BX3" s="244" t="str">
        <f xml:space="preserve"> Time!BX$114</f>
        <v>Operations</v>
      </c>
      <c r="BY3" s="244" t="str">
        <f xml:space="preserve"> Time!BY$114</f>
        <v>Post-Frcst</v>
      </c>
      <c r="BZ3" s="244" t="str">
        <f xml:space="preserve"> Time!BZ$114</f>
        <v>Post-Frcst</v>
      </c>
    </row>
    <row r="4" spans="1:78" s="14" customFormat="1" x14ac:dyDescent="0.2">
      <c r="A4" s="12"/>
      <c r="B4" s="12"/>
      <c r="C4" s="8"/>
      <c r="D4" s="9"/>
      <c r="E4" s="14" t="str">
        <f xml:space="preserve"> Time!E$137</f>
        <v>Financial year ending</v>
      </c>
      <c r="F4"/>
      <c r="G4"/>
      <c r="H4" s="10"/>
      <c r="I4" s="10"/>
      <c r="J4" s="15">
        <f xml:space="preserve"> Time!J$137</f>
        <v>2016</v>
      </c>
      <c r="K4" s="15">
        <f xml:space="preserve"> Time!K$137</f>
        <v>2016</v>
      </c>
      <c r="L4" s="15">
        <f xml:space="preserve"> Time!L$137</f>
        <v>2017</v>
      </c>
      <c r="M4" s="15">
        <f xml:space="preserve"> Time!M$137</f>
        <v>2017</v>
      </c>
      <c r="N4" s="15">
        <f xml:space="preserve"> Time!N$137</f>
        <v>2018</v>
      </c>
      <c r="O4" s="15">
        <f xml:space="preserve"> Time!O$137</f>
        <v>2018</v>
      </c>
      <c r="P4" s="15">
        <f xml:space="preserve"> Time!P$137</f>
        <v>2019</v>
      </c>
      <c r="Q4" s="15">
        <f xml:space="preserve"> Time!Q$137</f>
        <v>2019</v>
      </c>
      <c r="R4" s="15">
        <f xml:space="preserve"> Time!R$137</f>
        <v>2020</v>
      </c>
      <c r="S4" s="15">
        <f xml:space="preserve"> Time!S$137</f>
        <v>2020</v>
      </c>
      <c r="T4" s="15">
        <f xml:space="preserve"> Time!T$137</f>
        <v>2021</v>
      </c>
      <c r="U4" s="15">
        <f xml:space="preserve"> Time!U$137</f>
        <v>2021</v>
      </c>
      <c r="V4" s="15">
        <f xml:space="preserve"> Time!V$137</f>
        <v>2022</v>
      </c>
      <c r="W4" s="15">
        <f xml:space="preserve"> Time!W$137</f>
        <v>2022</v>
      </c>
      <c r="X4" s="15">
        <f xml:space="preserve"> Time!X$137</f>
        <v>2023</v>
      </c>
      <c r="Y4" s="15">
        <f xml:space="preserve"> Time!Y$137</f>
        <v>2023</v>
      </c>
      <c r="Z4" s="15">
        <f xml:space="preserve"> Time!Z$137</f>
        <v>2024</v>
      </c>
      <c r="AA4" s="15">
        <f xml:space="preserve"> Time!AA$137</f>
        <v>2024</v>
      </c>
      <c r="AB4" s="15">
        <f xml:space="preserve"> Time!AB$137</f>
        <v>2025</v>
      </c>
      <c r="AC4" s="15">
        <f xml:space="preserve"> Time!AC$137</f>
        <v>2025</v>
      </c>
      <c r="AD4" s="15">
        <f xml:space="preserve"> Time!AD$137</f>
        <v>2026</v>
      </c>
      <c r="AE4" s="15">
        <f xml:space="preserve"> Time!AE$137</f>
        <v>2026</v>
      </c>
      <c r="AF4" s="15">
        <f xml:space="preserve"> Time!AF$137</f>
        <v>2027</v>
      </c>
      <c r="AG4" s="15">
        <f xml:space="preserve"> Time!AG$137</f>
        <v>2027</v>
      </c>
      <c r="AH4" s="15">
        <f xml:space="preserve"> Time!AH$137</f>
        <v>2028</v>
      </c>
      <c r="AI4" s="15">
        <f xml:space="preserve"> Time!AI$137</f>
        <v>2028</v>
      </c>
      <c r="AJ4" s="15">
        <f xml:space="preserve"> Time!AJ$137</f>
        <v>2029</v>
      </c>
      <c r="AK4" s="15">
        <f xml:space="preserve"> Time!AK$137</f>
        <v>2029</v>
      </c>
      <c r="AL4" s="15">
        <f xml:space="preserve"> Time!AL$137</f>
        <v>2030</v>
      </c>
      <c r="AM4" s="15">
        <f xml:space="preserve"> Time!AM$137</f>
        <v>2030</v>
      </c>
      <c r="AN4" s="15">
        <f xml:space="preserve"> Time!AN$137</f>
        <v>2031</v>
      </c>
      <c r="AO4" s="15">
        <f xml:space="preserve"> Time!AO$137</f>
        <v>2031</v>
      </c>
      <c r="AP4" s="15">
        <f xml:space="preserve"> Time!AP$137</f>
        <v>2032</v>
      </c>
      <c r="AQ4" s="15">
        <f xml:space="preserve"> Time!AQ$137</f>
        <v>2032</v>
      </c>
      <c r="AR4" s="15">
        <f xml:space="preserve"> Time!AR$137</f>
        <v>2033</v>
      </c>
      <c r="AS4" s="15">
        <f xml:space="preserve"> Time!AS$137</f>
        <v>2033</v>
      </c>
      <c r="AT4" s="15">
        <f xml:space="preserve"> Time!AT$137</f>
        <v>2034</v>
      </c>
      <c r="AU4" s="15">
        <f xml:space="preserve"> Time!AU$137</f>
        <v>2034</v>
      </c>
      <c r="AV4" s="15">
        <f xml:space="preserve"> Time!AV$137</f>
        <v>2035</v>
      </c>
      <c r="AW4" s="15">
        <f xml:space="preserve"> Time!AW$137</f>
        <v>2035</v>
      </c>
      <c r="AX4" s="15">
        <f xml:space="preserve"> Time!AX$137</f>
        <v>2036</v>
      </c>
      <c r="AY4" s="15">
        <f xml:space="preserve"> Time!AY$137</f>
        <v>2036</v>
      </c>
      <c r="AZ4" s="15">
        <f xml:space="preserve"> Time!AZ$137</f>
        <v>2037</v>
      </c>
      <c r="BA4" s="15">
        <f xml:space="preserve"> Time!BA$137</f>
        <v>2037</v>
      </c>
      <c r="BB4" s="15">
        <f xml:space="preserve"> Time!BB$137</f>
        <v>2038</v>
      </c>
      <c r="BC4" s="15">
        <f xml:space="preserve"> Time!BC$137</f>
        <v>2038</v>
      </c>
      <c r="BD4" s="15">
        <f xml:space="preserve"> Time!BD$137</f>
        <v>2039</v>
      </c>
      <c r="BE4" s="15">
        <f xml:space="preserve"> Time!BE$137</f>
        <v>2039</v>
      </c>
      <c r="BF4" s="15">
        <f xml:space="preserve"> Time!BF$137</f>
        <v>2040</v>
      </c>
      <c r="BG4" s="15">
        <f xml:space="preserve"> Time!BG$137</f>
        <v>2040</v>
      </c>
      <c r="BH4" s="15">
        <f xml:space="preserve"> Time!BH$137</f>
        <v>2041</v>
      </c>
      <c r="BI4" s="15">
        <f xml:space="preserve"> Time!BI$137</f>
        <v>2041</v>
      </c>
      <c r="BJ4" s="15">
        <f xml:space="preserve"> Time!BJ$137</f>
        <v>2042</v>
      </c>
      <c r="BK4" s="15">
        <f xml:space="preserve"> Time!BK$137</f>
        <v>2042</v>
      </c>
      <c r="BL4" s="15">
        <f xml:space="preserve"> Time!BL$137</f>
        <v>2043</v>
      </c>
      <c r="BM4" s="15">
        <f xml:space="preserve"> Time!BM$137</f>
        <v>2043</v>
      </c>
      <c r="BN4" s="15">
        <f xml:space="preserve"> Time!BN$137</f>
        <v>2044</v>
      </c>
      <c r="BO4" s="15">
        <f xml:space="preserve"> Time!BO$137</f>
        <v>2044</v>
      </c>
      <c r="BP4" s="15">
        <f xml:space="preserve"> Time!BP$137</f>
        <v>2045</v>
      </c>
      <c r="BQ4" s="15">
        <f xml:space="preserve"> Time!BQ$137</f>
        <v>2045</v>
      </c>
      <c r="BR4" s="15">
        <f xml:space="preserve"> Time!BR$137</f>
        <v>2046</v>
      </c>
      <c r="BS4" s="15">
        <f xml:space="preserve"> Time!BS$137</f>
        <v>2046</v>
      </c>
      <c r="BT4" s="15">
        <f xml:space="preserve"> Time!BT$137</f>
        <v>2047</v>
      </c>
      <c r="BU4" s="15">
        <f xml:space="preserve"> Time!BU$137</f>
        <v>2047</v>
      </c>
      <c r="BV4" s="15">
        <f xml:space="preserve"> Time!BV$137</f>
        <v>2048</v>
      </c>
      <c r="BW4" s="15">
        <f xml:space="preserve"> Time!BW$137</f>
        <v>2048</v>
      </c>
      <c r="BX4" s="15">
        <f xml:space="preserve"> Time!BX$137</f>
        <v>2049</v>
      </c>
      <c r="BY4" s="15">
        <f xml:space="preserve"> Time!BY$137</f>
        <v>2049</v>
      </c>
      <c r="BZ4" s="15">
        <f xml:space="preserve"> Time!BZ$137</f>
        <v>2050</v>
      </c>
    </row>
    <row r="5" spans="1:78" s="24" customFormat="1" x14ac:dyDescent="0.2">
      <c r="A5" s="20"/>
      <c r="B5" s="20"/>
      <c r="C5" s="21"/>
      <c r="D5" s="22"/>
      <c r="E5" s="23" t="str">
        <f xml:space="preserve"> Time!E$10</f>
        <v>Model column counter</v>
      </c>
      <c r="F5" s="98" t="s">
        <v>0</v>
      </c>
      <c r="G5" s="77" t="s">
        <v>1</v>
      </c>
      <c r="H5" s="98" t="s">
        <v>2</v>
      </c>
      <c r="I5" s="23"/>
      <c r="J5" s="23">
        <f xml:space="preserve"> Time!J$10</f>
        <v>1</v>
      </c>
      <c r="K5" s="23">
        <f xml:space="preserve"> Time!K$10</f>
        <v>2</v>
      </c>
      <c r="L5" s="23">
        <f xml:space="preserve"> Time!L$10</f>
        <v>3</v>
      </c>
      <c r="M5" s="23">
        <f xml:space="preserve"> Time!M$10</f>
        <v>4</v>
      </c>
      <c r="N5" s="23">
        <f xml:space="preserve"> Time!N$10</f>
        <v>5</v>
      </c>
      <c r="O5" s="23">
        <f xml:space="preserve"> Time!O$10</f>
        <v>6</v>
      </c>
      <c r="P5" s="23">
        <f xml:space="preserve"> Time!P$10</f>
        <v>7</v>
      </c>
      <c r="Q5" s="23">
        <f xml:space="preserve"> Time!Q$10</f>
        <v>8</v>
      </c>
      <c r="R5" s="23">
        <f xml:space="preserve"> Time!R$10</f>
        <v>9</v>
      </c>
      <c r="S5" s="23">
        <f xml:space="preserve"> Time!S$10</f>
        <v>10</v>
      </c>
      <c r="T5" s="23">
        <f xml:space="preserve"> Time!T$10</f>
        <v>11</v>
      </c>
      <c r="U5" s="23">
        <f xml:space="preserve"> Time!U$10</f>
        <v>12</v>
      </c>
      <c r="V5" s="23">
        <f xml:space="preserve"> Time!V$10</f>
        <v>13</v>
      </c>
      <c r="W5" s="23">
        <f xml:space="preserve"> Time!W$10</f>
        <v>14</v>
      </c>
      <c r="X5" s="23">
        <f xml:space="preserve"> Time!X$10</f>
        <v>15</v>
      </c>
      <c r="Y5" s="23">
        <f xml:space="preserve"> Time!Y$10</f>
        <v>16</v>
      </c>
      <c r="Z5" s="23">
        <f xml:space="preserve"> Time!Z$10</f>
        <v>17</v>
      </c>
      <c r="AA5" s="23">
        <f xml:space="preserve"> Time!AA$10</f>
        <v>18</v>
      </c>
      <c r="AB5" s="23">
        <f xml:space="preserve"> Time!AB$10</f>
        <v>19</v>
      </c>
      <c r="AC5" s="23">
        <f xml:space="preserve"> Time!AC$10</f>
        <v>20</v>
      </c>
      <c r="AD5" s="23">
        <f xml:space="preserve"> Time!AD$10</f>
        <v>21</v>
      </c>
      <c r="AE5" s="23">
        <f xml:space="preserve"> Time!AE$10</f>
        <v>22</v>
      </c>
      <c r="AF5" s="23">
        <f xml:space="preserve"> Time!AF$10</f>
        <v>23</v>
      </c>
      <c r="AG5" s="23">
        <f xml:space="preserve"> Time!AG$10</f>
        <v>24</v>
      </c>
      <c r="AH5" s="23">
        <f xml:space="preserve"> Time!AH$10</f>
        <v>25</v>
      </c>
      <c r="AI5" s="23">
        <f xml:space="preserve"> Time!AI$10</f>
        <v>26</v>
      </c>
      <c r="AJ5" s="23">
        <f xml:space="preserve"> Time!AJ$10</f>
        <v>27</v>
      </c>
      <c r="AK5" s="23">
        <f xml:space="preserve"> Time!AK$10</f>
        <v>28</v>
      </c>
      <c r="AL5" s="23">
        <f xml:space="preserve"> Time!AL$10</f>
        <v>29</v>
      </c>
      <c r="AM5" s="23">
        <f xml:space="preserve"> Time!AM$10</f>
        <v>30</v>
      </c>
      <c r="AN5" s="23">
        <f xml:space="preserve"> Time!AN$10</f>
        <v>31</v>
      </c>
      <c r="AO5" s="23">
        <f xml:space="preserve"> Time!AO$10</f>
        <v>32</v>
      </c>
      <c r="AP5" s="23">
        <f xml:space="preserve"> Time!AP$10</f>
        <v>33</v>
      </c>
      <c r="AQ5" s="23">
        <f xml:space="preserve"> Time!AQ$10</f>
        <v>34</v>
      </c>
      <c r="AR5" s="23">
        <f xml:space="preserve"> Time!AR$10</f>
        <v>35</v>
      </c>
      <c r="AS5" s="23">
        <f xml:space="preserve"> Time!AS$10</f>
        <v>36</v>
      </c>
      <c r="AT5" s="23">
        <f xml:space="preserve"> Time!AT$10</f>
        <v>37</v>
      </c>
      <c r="AU5" s="23">
        <f xml:space="preserve"> Time!AU$10</f>
        <v>38</v>
      </c>
      <c r="AV5" s="23">
        <f xml:space="preserve"> Time!AV$10</f>
        <v>39</v>
      </c>
      <c r="AW5" s="23">
        <f xml:space="preserve"> Time!AW$10</f>
        <v>40</v>
      </c>
      <c r="AX5" s="23">
        <f xml:space="preserve"> Time!AX$10</f>
        <v>41</v>
      </c>
      <c r="AY5" s="23">
        <f xml:space="preserve"> Time!AY$10</f>
        <v>42</v>
      </c>
      <c r="AZ5" s="23">
        <f xml:space="preserve"> Time!AZ$10</f>
        <v>43</v>
      </c>
      <c r="BA5" s="23">
        <f xml:space="preserve"> Time!BA$10</f>
        <v>44</v>
      </c>
      <c r="BB5" s="23">
        <f xml:space="preserve"> Time!BB$10</f>
        <v>45</v>
      </c>
      <c r="BC5" s="23">
        <f xml:space="preserve"> Time!BC$10</f>
        <v>46</v>
      </c>
      <c r="BD5" s="23">
        <f xml:space="preserve"> Time!BD$10</f>
        <v>47</v>
      </c>
      <c r="BE5" s="23">
        <f xml:space="preserve"> Time!BE$10</f>
        <v>48</v>
      </c>
      <c r="BF5" s="23">
        <f xml:space="preserve"> Time!BF$10</f>
        <v>49</v>
      </c>
      <c r="BG5" s="23">
        <f xml:space="preserve"> Time!BG$10</f>
        <v>50</v>
      </c>
      <c r="BH5" s="23">
        <f xml:space="preserve"> Time!BH$10</f>
        <v>51</v>
      </c>
      <c r="BI5" s="23">
        <f xml:space="preserve"> Time!BI$10</f>
        <v>52</v>
      </c>
      <c r="BJ5" s="23">
        <f xml:space="preserve"> Time!BJ$10</f>
        <v>53</v>
      </c>
      <c r="BK5" s="23">
        <f xml:space="preserve"> Time!BK$10</f>
        <v>54</v>
      </c>
      <c r="BL5" s="23">
        <f xml:space="preserve"> Time!BL$10</f>
        <v>55</v>
      </c>
      <c r="BM5" s="23">
        <f xml:space="preserve"> Time!BM$10</f>
        <v>56</v>
      </c>
      <c r="BN5" s="23">
        <f xml:space="preserve"> Time!BN$10</f>
        <v>57</v>
      </c>
      <c r="BO5" s="23">
        <f xml:space="preserve"> Time!BO$10</f>
        <v>58</v>
      </c>
      <c r="BP5" s="23">
        <f xml:space="preserve"> Time!BP$10</f>
        <v>59</v>
      </c>
      <c r="BQ5" s="23">
        <f xml:space="preserve"> Time!BQ$10</f>
        <v>60</v>
      </c>
      <c r="BR5" s="23">
        <f xml:space="preserve"> Time!BR$10</f>
        <v>61</v>
      </c>
      <c r="BS5" s="23">
        <f xml:space="preserve"> Time!BS$10</f>
        <v>62</v>
      </c>
      <c r="BT5" s="23">
        <f xml:space="preserve"> Time!BT$10</f>
        <v>63</v>
      </c>
      <c r="BU5" s="23">
        <f xml:space="preserve"> Time!BU$10</f>
        <v>64</v>
      </c>
      <c r="BV5" s="23">
        <f xml:space="preserve"> Time!BV$10</f>
        <v>65</v>
      </c>
      <c r="BW5" s="23">
        <f xml:space="preserve"> Time!BW$10</f>
        <v>66</v>
      </c>
      <c r="BX5" s="23">
        <f xml:space="preserve"> Time!BX$10</f>
        <v>67</v>
      </c>
      <c r="BY5" s="23">
        <f xml:space="preserve"> Time!BY$10</f>
        <v>68</v>
      </c>
      <c r="BZ5" s="23">
        <f xml:space="preserve"> Time!BZ$10</f>
        <v>69</v>
      </c>
    </row>
    <row r="7" spans="1:78" s="76" customFormat="1" x14ac:dyDescent="0.2">
      <c r="A7" s="25" t="s">
        <v>86</v>
      </c>
      <c r="B7" s="25"/>
      <c r="C7" s="74"/>
      <c r="D7" s="75"/>
    </row>
    <row r="8" spans="1:78" s="76" customFormat="1" x14ac:dyDescent="0.2">
      <c r="A8" s="25"/>
      <c r="B8" s="25"/>
      <c r="C8" s="74"/>
      <c r="D8" s="75"/>
    </row>
    <row r="9" spans="1:78" s="76" customFormat="1" x14ac:dyDescent="0.2">
      <c r="A9" s="25"/>
      <c r="B9" s="25"/>
      <c r="C9" s="74"/>
      <c r="D9" s="75"/>
      <c r="E9" s="122" t="str">
        <f xml:space="preserve"> InpC!E$71</f>
        <v>Base factor</v>
      </c>
      <c r="F9" s="127">
        <f xml:space="preserve"> InpC!F$71</f>
        <v>1</v>
      </c>
      <c r="G9" s="122" t="str">
        <f xml:space="preserve"> InpC!G$71</f>
        <v>factor</v>
      </c>
    </row>
    <row r="10" spans="1:78" s="146" customFormat="1" x14ac:dyDescent="0.2">
      <c r="A10" s="144"/>
      <c r="B10" s="144"/>
      <c r="C10" s="145"/>
      <c r="E10" s="147" t="str">
        <f xml:space="preserve"> InpC!E$25</f>
        <v>CPI escalation rate</v>
      </c>
      <c r="F10" s="147">
        <f xml:space="preserve"> InpC!F$25</f>
        <v>2.5000000000000001E-2</v>
      </c>
      <c r="G10" s="147" t="str">
        <f xml:space="preserve"> InpC!G$25</f>
        <v>%</v>
      </c>
    </row>
    <row r="11" spans="1:78" s="150" customFormat="1" x14ac:dyDescent="0.2">
      <c r="A11" s="148"/>
      <c r="B11" s="148"/>
      <c r="C11" s="149"/>
      <c r="E11" s="136" t="str">
        <f xml:space="preserve"> InpC!E$27</f>
        <v>CPI base period end date</v>
      </c>
      <c r="F11" s="136">
        <f xml:space="preserve"> InpC!F$27</f>
        <v>42551</v>
      </c>
      <c r="G11" s="136" t="str">
        <f xml:space="preserve"> InpC!G$27</f>
        <v>date</v>
      </c>
    </row>
    <row r="12" spans="1:78" s="143" customFormat="1" x14ac:dyDescent="0.2">
      <c r="A12" s="13"/>
      <c r="B12" s="13"/>
      <c r="C12" s="142"/>
      <c r="E12" s="135" t="str">
        <f xml:space="preserve"> Time!E$23</f>
        <v>Model period ending</v>
      </c>
      <c r="F12" s="135">
        <f xml:space="preserve"> Time!F$23</f>
        <v>0</v>
      </c>
      <c r="G12" s="135" t="str">
        <f xml:space="preserve"> Time!G$23</f>
        <v>date</v>
      </c>
      <c r="H12" s="135">
        <f xml:space="preserve"> Time!H$23</f>
        <v>0</v>
      </c>
      <c r="I12" s="135">
        <f xml:space="preserve"> Time!I$23</f>
        <v>0</v>
      </c>
      <c r="J12" s="135">
        <f xml:space="preserve"> Time!J$23</f>
        <v>42551</v>
      </c>
      <c r="K12" s="135">
        <f xml:space="preserve"> Time!K$23</f>
        <v>42735</v>
      </c>
      <c r="L12" s="135">
        <f xml:space="preserve"> Time!L$23</f>
        <v>42916</v>
      </c>
      <c r="M12" s="135">
        <f xml:space="preserve"> Time!M$23</f>
        <v>43100</v>
      </c>
      <c r="N12" s="135">
        <f xml:space="preserve"> Time!N$23</f>
        <v>43281</v>
      </c>
      <c r="O12" s="135">
        <f xml:space="preserve"> Time!O$23</f>
        <v>43465</v>
      </c>
      <c r="P12" s="135">
        <f xml:space="preserve"> Time!P$23</f>
        <v>43646</v>
      </c>
      <c r="Q12" s="135">
        <f xml:space="preserve"> Time!Q$23</f>
        <v>43830</v>
      </c>
      <c r="R12" s="135">
        <f xml:space="preserve"> Time!R$23</f>
        <v>44012</v>
      </c>
      <c r="S12" s="135">
        <f xml:space="preserve"> Time!S$23</f>
        <v>44196</v>
      </c>
      <c r="T12" s="135">
        <f xml:space="preserve"> Time!T$23</f>
        <v>44377</v>
      </c>
      <c r="U12" s="135">
        <f xml:space="preserve"> Time!U$23</f>
        <v>44561</v>
      </c>
      <c r="V12" s="135">
        <f xml:space="preserve"> Time!V$23</f>
        <v>44742</v>
      </c>
      <c r="W12" s="135">
        <f xml:space="preserve"> Time!W$23</f>
        <v>44926</v>
      </c>
      <c r="X12" s="135">
        <f xml:space="preserve"> Time!X$23</f>
        <v>45107</v>
      </c>
      <c r="Y12" s="135">
        <f xml:space="preserve"> Time!Y$23</f>
        <v>45291</v>
      </c>
      <c r="Z12" s="135">
        <f xml:space="preserve"> Time!Z$23</f>
        <v>45473</v>
      </c>
      <c r="AA12" s="135">
        <f xml:space="preserve"> Time!AA$23</f>
        <v>45657</v>
      </c>
      <c r="AB12" s="135">
        <f xml:space="preserve"> Time!AB$23</f>
        <v>45838</v>
      </c>
      <c r="AC12" s="135">
        <f xml:space="preserve"> Time!AC$23</f>
        <v>46022</v>
      </c>
      <c r="AD12" s="135">
        <f xml:space="preserve"> Time!AD$23</f>
        <v>46203</v>
      </c>
      <c r="AE12" s="135">
        <f xml:space="preserve"> Time!AE$23</f>
        <v>46387</v>
      </c>
      <c r="AF12" s="135">
        <f xml:space="preserve"> Time!AF$23</f>
        <v>46568</v>
      </c>
      <c r="AG12" s="135">
        <f xml:space="preserve"> Time!AG$23</f>
        <v>46752</v>
      </c>
      <c r="AH12" s="135">
        <f xml:space="preserve"> Time!AH$23</f>
        <v>46934</v>
      </c>
      <c r="AI12" s="135">
        <f xml:space="preserve"> Time!AI$23</f>
        <v>47118</v>
      </c>
      <c r="AJ12" s="135">
        <f xml:space="preserve"> Time!AJ$23</f>
        <v>47299</v>
      </c>
      <c r="AK12" s="135">
        <f xml:space="preserve"> Time!AK$23</f>
        <v>47483</v>
      </c>
      <c r="AL12" s="135">
        <f xml:space="preserve"> Time!AL$23</f>
        <v>47664</v>
      </c>
      <c r="AM12" s="135">
        <f xml:space="preserve"> Time!AM$23</f>
        <v>47848</v>
      </c>
      <c r="AN12" s="135">
        <f xml:space="preserve"> Time!AN$23</f>
        <v>48029</v>
      </c>
      <c r="AO12" s="135">
        <f xml:space="preserve"> Time!AO$23</f>
        <v>48213</v>
      </c>
      <c r="AP12" s="135">
        <f xml:space="preserve"> Time!AP$23</f>
        <v>48395</v>
      </c>
      <c r="AQ12" s="135">
        <f xml:space="preserve"> Time!AQ$23</f>
        <v>48579</v>
      </c>
      <c r="AR12" s="135">
        <f xml:space="preserve"> Time!AR$23</f>
        <v>48760</v>
      </c>
      <c r="AS12" s="135">
        <f xml:space="preserve"> Time!AS$23</f>
        <v>48944</v>
      </c>
      <c r="AT12" s="135">
        <f xml:space="preserve"> Time!AT$23</f>
        <v>49125</v>
      </c>
      <c r="AU12" s="135">
        <f xml:space="preserve"> Time!AU$23</f>
        <v>49309</v>
      </c>
      <c r="AV12" s="135">
        <f xml:space="preserve"> Time!AV$23</f>
        <v>49490</v>
      </c>
      <c r="AW12" s="135">
        <f xml:space="preserve"> Time!AW$23</f>
        <v>49674</v>
      </c>
      <c r="AX12" s="135">
        <f xml:space="preserve"> Time!AX$23</f>
        <v>49856</v>
      </c>
      <c r="AY12" s="135">
        <f xml:space="preserve"> Time!AY$23</f>
        <v>50040</v>
      </c>
      <c r="AZ12" s="135">
        <f xml:space="preserve"> Time!AZ$23</f>
        <v>50221</v>
      </c>
      <c r="BA12" s="135">
        <f xml:space="preserve"> Time!BA$23</f>
        <v>50405</v>
      </c>
      <c r="BB12" s="135">
        <f xml:space="preserve"> Time!BB$23</f>
        <v>50586</v>
      </c>
      <c r="BC12" s="135">
        <f xml:space="preserve"> Time!BC$23</f>
        <v>50770</v>
      </c>
      <c r="BD12" s="135">
        <f xml:space="preserve"> Time!BD$23</f>
        <v>50951</v>
      </c>
      <c r="BE12" s="135">
        <f xml:space="preserve"> Time!BE$23</f>
        <v>51135</v>
      </c>
      <c r="BF12" s="135">
        <f xml:space="preserve"> Time!BF$23</f>
        <v>51317</v>
      </c>
      <c r="BG12" s="135">
        <f xml:space="preserve"> Time!BG$23</f>
        <v>51501</v>
      </c>
      <c r="BH12" s="135">
        <f xml:space="preserve"> Time!BH$23</f>
        <v>51682</v>
      </c>
      <c r="BI12" s="135">
        <f xml:space="preserve"> Time!BI$23</f>
        <v>51866</v>
      </c>
      <c r="BJ12" s="135">
        <f xml:space="preserve"> Time!BJ$23</f>
        <v>52047</v>
      </c>
      <c r="BK12" s="135">
        <f xml:space="preserve"> Time!BK$23</f>
        <v>52231</v>
      </c>
      <c r="BL12" s="135">
        <f xml:space="preserve"> Time!BL$23</f>
        <v>52412</v>
      </c>
      <c r="BM12" s="135">
        <f xml:space="preserve"> Time!BM$23</f>
        <v>52596</v>
      </c>
      <c r="BN12" s="135">
        <f xml:space="preserve"> Time!BN$23</f>
        <v>52778</v>
      </c>
      <c r="BO12" s="135">
        <f xml:space="preserve"> Time!BO$23</f>
        <v>52962</v>
      </c>
      <c r="BP12" s="135">
        <f xml:space="preserve"> Time!BP$23</f>
        <v>53143</v>
      </c>
      <c r="BQ12" s="135">
        <f xml:space="preserve"> Time!BQ$23</f>
        <v>53327</v>
      </c>
      <c r="BR12" s="135">
        <f xml:space="preserve"> Time!BR$23</f>
        <v>53508</v>
      </c>
      <c r="BS12" s="135">
        <f xml:space="preserve"> Time!BS$23</f>
        <v>53692</v>
      </c>
      <c r="BT12" s="135">
        <f xml:space="preserve"> Time!BT$23</f>
        <v>53873</v>
      </c>
      <c r="BU12" s="135">
        <f xml:space="preserve"> Time!BU$23</f>
        <v>54057</v>
      </c>
      <c r="BV12" s="135">
        <f xml:space="preserve"> Time!BV$23</f>
        <v>54239</v>
      </c>
      <c r="BW12" s="135">
        <f xml:space="preserve"> Time!BW$23</f>
        <v>54423</v>
      </c>
      <c r="BX12" s="135">
        <f xml:space="preserve"> Time!BX$23</f>
        <v>54604</v>
      </c>
      <c r="BY12" s="135">
        <f xml:space="preserve"> Time!BY$23</f>
        <v>54788</v>
      </c>
      <c r="BZ12" s="135">
        <f xml:space="preserve"> Time!BZ$23</f>
        <v>54969</v>
      </c>
    </row>
    <row r="13" spans="1:78" s="76" customFormat="1" x14ac:dyDescent="0.2">
      <c r="A13" s="25"/>
      <c r="B13" s="25"/>
      <c r="C13" s="74"/>
      <c r="D13" s="75"/>
      <c r="E13" s="122" t="str">
        <f xml:space="preserve"> Time!E$155</f>
        <v>CPI escalation period flag</v>
      </c>
      <c r="F13" s="122">
        <f xml:space="preserve"> Time!F$155</f>
        <v>0</v>
      </c>
      <c r="G13" s="122" t="str">
        <f xml:space="preserve"> Time!G$155</f>
        <v>date</v>
      </c>
      <c r="H13" s="122">
        <f xml:space="preserve"> Time!H$155</f>
        <v>34</v>
      </c>
      <c r="I13" s="122">
        <f xml:space="preserve"> Time!I$155</f>
        <v>0</v>
      </c>
      <c r="J13" s="122">
        <f xml:space="preserve"> Time!J$155</f>
        <v>0</v>
      </c>
      <c r="K13" s="122">
        <f xml:space="preserve"> Time!K$155</f>
        <v>0</v>
      </c>
      <c r="L13" s="122">
        <f xml:space="preserve"> Time!L$155</f>
        <v>1</v>
      </c>
      <c r="M13" s="122">
        <f xml:space="preserve"> Time!M$155</f>
        <v>0</v>
      </c>
      <c r="N13" s="122">
        <f xml:space="preserve"> Time!N$155</f>
        <v>1</v>
      </c>
      <c r="O13" s="122">
        <f xml:space="preserve"> Time!O$155</f>
        <v>0</v>
      </c>
      <c r="P13" s="122">
        <f xml:space="preserve"> Time!P$155</f>
        <v>1</v>
      </c>
      <c r="Q13" s="122">
        <f xml:space="preserve"> Time!Q$155</f>
        <v>0</v>
      </c>
      <c r="R13" s="122">
        <f xml:space="preserve"> Time!R$155</f>
        <v>1</v>
      </c>
      <c r="S13" s="122">
        <f xml:space="preserve"> Time!S$155</f>
        <v>0</v>
      </c>
      <c r="T13" s="122">
        <f xml:space="preserve"> Time!T$155</f>
        <v>1</v>
      </c>
      <c r="U13" s="122">
        <f xml:space="preserve"> Time!U$155</f>
        <v>0</v>
      </c>
      <c r="V13" s="122">
        <f xml:space="preserve"> Time!V$155</f>
        <v>1</v>
      </c>
      <c r="W13" s="122">
        <f xml:space="preserve"> Time!W$155</f>
        <v>0</v>
      </c>
      <c r="X13" s="122">
        <f xml:space="preserve"> Time!X$155</f>
        <v>1</v>
      </c>
      <c r="Y13" s="122">
        <f xml:space="preserve"> Time!Y$155</f>
        <v>0</v>
      </c>
      <c r="Z13" s="122">
        <f xml:space="preserve"> Time!Z$155</f>
        <v>1</v>
      </c>
      <c r="AA13" s="122">
        <f xml:space="preserve"> Time!AA$155</f>
        <v>0</v>
      </c>
      <c r="AB13" s="122">
        <f xml:space="preserve"> Time!AB$155</f>
        <v>1</v>
      </c>
      <c r="AC13" s="122">
        <f xml:space="preserve"> Time!AC$155</f>
        <v>0</v>
      </c>
      <c r="AD13" s="122">
        <f xml:space="preserve"> Time!AD$155</f>
        <v>1</v>
      </c>
      <c r="AE13" s="122">
        <f xml:space="preserve"> Time!AE$155</f>
        <v>0</v>
      </c>
      <c r="AF13" s="122">
        <f xml:space="preserve"> Time!AF$155</f>
        <v>1</v>
      </c>
      <c r="AG13" s="122">
        <f xml:space="preserve"> Time!AG$155</f>
        <v>0</v>
      </c>
      <c r="AH13" s="122">
        <f xml:space="preserve"> Time!AH$155</f>
        <v>1</v>
      </c>
      <c r="AI13" s="122">
        <f xml:space="preserve"> Time!AI$155</f>
        <v>0</v>
      </c>
      <c r="AJ13" s="122">
        <f xml:space="preserve"> Time!AJ$155</f>
        <v>1</v>
      </c>
      <c r="AK13" s="122">
        <f xml:space="preserve"> Time!AK$155</f>
        <v>0</v>
      </c>
      <c r="AL13" s="122">
        <f xml:space="preserve"> Time!AL$155</f>
        <v>1</v>
      </c>
      <c r="AM13" s="122">
        <f xml:space="preserve"> Time!AM$155</f>
        <v>0</v>
      </c>
      <c r="AN13" s="122">
        <f xml:space="preserve"> Time!AN$155</f>
        <v>1</v>
      </c>
      <c r="AO13" s="122">
        <f xml:space="preserve"> Time!AO$155</f>
        <v>0</v>
      </c>
      <c r="AP13" s="122">
        <f xml:space="preserve"> Time!AP$155</f>
        <v>1</v>
      </c>
      <c r="AQ13" s="122">
        <f xml:space="preserve"> Time!AQ$155</f>
        <v>0</v>
      </c>
      <c r="AR13" s="122">
        <f xml:space="preserve"> Time!AR$155</f>
        <v>1</v>
      </c>
      <c r="AS13" s="122">
        <f xml:space="preserve"> Time!AS$155</f>
        <v>0</v>
      </c>
      <c r="AT13" s="122">
        <f xml:space="preserve"> Time!AT$155</f>
        <v>1</v>
      </c>
      <c r="AU13" s="122">
        <f xml:space="preserve"> Time!AU$155</f>
        <v>0</v>
      </c>
      <c r="AV13" s="122">
        <f xml:space="preserve"> Time!AV$155</f>
        <v>1</v>
      </c>
      <c r="AW13" s="122">
        <f xml:space="preserve"> Time!AW$155</f>
        <v>0</v>
      </c>
      <c r="AX13" s="122">
        <f xml:space="preserve"> Time!AX$155</f>
        <v>1</v>
      </c>
      <c r="AY13" s="122">
        <f xml:space="preserve"> Time!AY$155</f>
        <v>0</v>
      </c>
      <c r="AZ13" s="122">
        <f xml:space="preserve"> Time!AZ$155</f>
        <v>1</v>
      </c>
      <c r="BA13" s="122">
        <f xml:space="preserve"> Time!BA$155</f>
        <v>0</v>
      </c>
      <c r="BB13" s="122">
        <f xml:space="preserve"> Time!BB$155</f>
        <v>1</v>
      </c>
      <c r="BC13" s="122">
        <f xml:space="preserve"> Time!BC$155</f>
        <v>0</v>
      </c>
      <c r="BD13" s="122">
        <f xml:space="preserve"> Time!BD$155</f>
        <v>1</v>
      </c>
      <c r="BE13" s="122">
        <f xml:space="preserve"> Time!BE$155</f>
        <v>0</v>
      </c>
      <c r="BF13" s="122">
        <f xml:space="preserve"> Time!BF$155</f>
        <v>1</v>
      </c>
      <c r="BG13" s="122">
        <f xml:space="preserve"> Time!BG$155</f>
        <v>0</v>
      </c>
      <c r="BH13" s="122">
        <f xml:space="preserve"> Time!BH$155</f>
        <v>1</v>
      </c>
      <c r="BI13" s="122">
        <f xml:space="preserve"> Time!BI$155</f>
        <v>0</v>
      </c>
      <c r="BJ13" s="122">
        <f xml:space="preserve"> Time!BJ$155</f>
        <v>1</v>
      </c>
      <c r="BK13" s="122">
        <f xml:space="preserve"> Time!BK$155</f>
        <v>0</v>
      </c>
      <c r="BL13" s="122">
        <f xml:space="preserve"> Time!BL$155</f>
        <v>1</v>
      </c>
      <c r="BM13" s="122">
        <f xml:space="preserve"> Time!BM$155</f>
        <v>0</v>
      </c>
      <c r="BN13" s="122">
        <f xml:space="preserve"> Time!BN$155</f>
        <v>1</v>
      </c>
      <c r="BO13" s="122">
        <f xml:space="preserve"> Time!BO$155</f>
        <v>0</v>
      </c>
      <c r="BP13" s="122">
        <f xml:space="preserve"> Time!BP$155</f>
        <v>1</v>
      </c>
      <c r="BQ13" s="122">
        <f xml:space="preserve"> Time!BQ$155</f>
        <v>0</v>
      </c>
      <c r="BR13" s="122">
        <f xml:space="preserve"> Time!BR$155</f>
        <v>1</v>
      </c>
      <c r="BS13" s="122">
        <f xml:space="preserve"> Time!BS$155</f>
        <v>0</v>
      </c>
      <c r="BT13" s="122">
        <f xml:space="preserve"> Time!BT$155</f>
        <v>1</v>
      </c>
      <c r="BU13" s="122">
        <f xml:space="preserve"> Time!BU$155</f>
        <v>0</v>
      </c>
      <c r="BV13" s="122">
        <f xml:space="preserve"> Time!BV$155</f>
        <v>1</v>
      </c>
      <c r="BW13" s="122">
        <f xml:space="preserve"> Time!BW$155</f>
        <v>0</v>
      </c>
      <c r="BX13" s="122">
        <f xml:space="preserve"> Time!BX$155</f>
        <v>1</v>
      </c>
      <c r="BY13" s="122">
        <f xml:space="preserve"> Time!BY$155</f>
        <v>0</v>
      </c>
      <c r="BZ13" s="122">
        <f xml:space="preserve"> Time!BZ$155</f>
        <v>1</v>
      </c>
    </row>
    <row r="14" spans="1:78" s="170" customFormat="1" x14ac:dyDescent="0.2">
      <c r="A14" s="168"/>
      <c r="B14" s="168"/>
      <c r="C14" s="169"/>
      <c r="E14" s="170" t="s">
        <v>64</v>
      </c>
      <c r="G14" s="170" t="s">
        <v>49</v>
      </c>
      <c r="I14" s="171"/>
      <c r="J14" s="170">
        <f xml:space="preserve"> IF( $F11 &gt;= J12, $F9, IF(J13 = 1, I14 * (1 + $F10), I14))</f>
        <v>1</v>
      </c>
      <c r="K14" s="170">
        <f t="shared" ref="K14:BI14" si="0" xml:space="preserve"> IF( $F11 &gt;= K12, $F9, IF(K13 = 1, J14 * (1 + $F10), J14))</f>
        <v>1</v>
      </c>
      <c r="L14" s="170">
        <f t="shared" si="0"/>
        <v>1.0249999999999999</v>
      </c>
      <c r="M14" s="170">
        <f t="shared" si="0"/>
        <v>1.0249999999999999</v>
      </c>
      <c r="N14" s="170">
        <f t="shared" si="0"/>
        <v>1.0506249999999999</v>
      </c>
      <c r="O14" s="170">
        <f t="shared" si="0"/>
        <v>1.0506249999999999</v>
      </c>
      <c r="P14" s="170">
        <f t="shared" si="0"/>
        <v>1.0768906249999999</v>
      </c>
      <c r="Q14" s="170">
        <f t="shared" si="0"/>
        <v>1.0768906249999999</v>
      </c>
      <c r="R14" s="170">
        <f t="shared" si="0"/>
        <v>1.1038128906249998</v>
      </c>
      <c r="S14" s="170">
        <f t="shared" si="0"/>
        <v>1.1038128906249998</v>
      </c>
      <c r="T14" s="170">
        <f t="shared" si="0"/>
        <v>1.1314082128906247</v>
      </c>
      <c r="U14" s="170">
        <f t="shared" si="0"/>
        <v>1.1314082128906247</v>
      </c>
      <c r="V14" s="170">
        <f t="shared" si="0"/>
        <v>1.1596934182128902</v>
      </c>
      <c r="W14" s="170">
        <f t="shared" si="0"/>
        <v>1.1596934182128902</v>
      </c>
      <c r="X14" s="170">
        <f t="shared" si="0"/>
        <v>1.1886857536682123</v>
      </c>
      <c r="Y14" s="170">
        <f t="shared" si="0"/>
        <v>1.1886857536682123</v>
      </c>
      <c r="Z14" s="170">
        <f t="shared" si="0"/>
        <v>1.2184028975099175</v>
      </c>
      <c r="AA14" s="170">
        <f t="shared" si="0"/>
        <v>1.2184028975099175</v>
      </c>
      <c r="AB14" s="170">
        <f t="shared" si="0"/>
        <v>1.2488629699476652</v>
      </c>
      <c r="AC14" s="170">
        <f t="shared" si="0"/>
        <v>1.2488629699476652</v>
      </c>
      <c r="AD14" s="170">
        <f t="shared" si="0"/>
        <v>1.2800845441963566</v>
      </c>
      <c r="AE14" s="170">
        <f t="shared" si="0"/>
        <v>1.2800845441963566</v>
      </c>
      <c r="AF14" s="170">
        <f t="shared" si="0"/>
        <v>1.3120866578012655</v>
      </c>
      <c r="AG14" s="170">
        <f t="shared" si="0"/>
        <v>1.3120866578012655</v>
      </c>
      <c r="AH14" s="170">
        <f t="shared" si="0"/>
        <v>1.3448888242462971</v>
      </c>
      <c r="AI14" s="170">
        <f t="shared" si="0"/>
        <v>1.3448888242462971</v>
      </c>
      <c r="AJ14" s="170">
        <f t="shared" si="0"/>
        <v>1.3785110448524545</v>
      </c>
      <c r="AK14" s="170">
        <f t="shared" si="0"/>
        <v>1.3785110448524545</v>
      </c>
      <c r="AL14" s="170">
        <f t="shared" si="0"/>
        <v>1.4129738209737657</v>
      </c>
      <c r="AM14" s="170">
        <f t="shared" si="0"/>
        <v>1.4129738209737657</v>
      </c>
      <c r="AN14" s="170">
        <f t="shared" si="0"/>
        <v>1.4482981664981096</v>
      </c>
      <c r="AO14" s="170">
        <f t="shared" si="0"/>
        <v>1.4482981664981096</v>
      </c>
      <c r="AP14" s="170">
        <f t="shared" si="0"/>
        <v>1.4845056206605622</v>
      </c>
      <c r="AQ14" s="170">
        <f t="shared" si="0"/>
        <v>1.4845056206605622</v>
      </c>
      <c r="AR14" s="170">
        <f t="shared" si="0"/>
        <v>1.5216182611770761</v>
      </c>
      <c r="AS14" s="170">
        <f t="shared" si="0"/>
        <v>1.5216182611770761</v>
      </c>
      <c r="AT14" s="170">
        <f t="shared" si="0"/>
        <v>1.5596587177065029</v>
      </c>
      <c r="AU14" s="170">
        <f t="shared" si="0"/>
        <v>1.5596587177065029</v>
      </c>
      <c r="AV14" s="170">
        <f t="shared" si="0"/>
        <v>1.5986501856491653</v>
      </c>
      <c r="AW14" s="170">
        <f t="shared" si="0"/>
        <v>1.5986501856491653</v>
      </c>
      <c r="AX14" s="170">
        <f t="shared" si="0"/>
        <v>1.6386164402903942</v>
      </c>
      <c r="AY14" s="170">
        <f t="shared" si="0"/>
        <v>1.6386164402903942</v>
      </c>
      <c r="AZ14" s="170">
        <f t="shared" si="0"/>
        <v>1.6795818512976539</v>
      </c>
      <c r="BA14" s="170">
        <f t="shared" si="0"/>
        <v>1.6795818512976539</v>
      </c>
      <c r="BB14" s="170">
        <f t="shared" si="0"/>
        <v>1.721571397580095</v>
      </c>
      <c r="BC14" s="170">
        <f t="shared" si="0"/>
        <v>1.721571397580095</v>
      </c>
      <c r="BD14" s="170">
        <f t="shared" si="0"/>
        <v>1.7646106825195973</v>
      </c>
      <c r="BE14" s="170">
        <f t="shared" si="0"/>
        <v>1.7646106825195973</v>
      </c>
      <c r="BF14" s="170">
        <f t="shared" si="0"/>
        <v>1.8087259495825871</v>
      </c>
      <c r="BG14" s="170">
        <f t="shared" si="0"/>
        <v>1.8087259495825871</v>
      </c>
      <c r="BH14" s="170">
        <f t="shared" si="0"/>
        <v>1.8539440983221516</v>
      </c>
      <c r="BI14" s="170">
        <f t="shared" si="0"/>
        <v>1.8539440983221516</v>
      </c>
      <c r="BJ14" s="170">
        <f t="shared" ref="BJ14:BR14" si="1" xml:space="preserve"> IF( $F11 &gt;= BJ12, $F9, IF(BJ13 = 1, BI14 * (1 + $F10), BI14))</f>
        <v>1.9002927007802053</v>
      </c>
      <c r="BK14" s="170">
        <f t="shared" si="1"/>
        <v>1.9002927007802053</v>
      </c>
      <c r="BL14" s="170">
        <f t="shared" si="1"/>
        <v>1.9478000182997102</v>
      </c>
      <c r="BM14" s="170">
        <f t="shared" si="1"/>
        <v>1.9478000182997102</v>
      </c>
      <c r="BN14" s="170">
        <f t="shared" si="1"/>
        <v>1.9964950187572028</v>
      </c>
      <c r="BO14" s="170">
        <f t="shared" si="1"/>
        <v>1.9964950187572028</v>
      </c>
      <c r="BP14" s="170">
        <f t="shared" si="1"/>
        <v>2.0464073942261325</v>
      </c>
      <c r="BQ14" s="170">
        <f t="shared" si="1"/>
        <v>2.0464073942261325</v>
      </c>
      <c r="BR14" s="170">
        <f t="shared" si="1"/>
        <v>2.0975675790817858</v>
      </c>
      <c r="BS14" s="170">
        <f t="shared" ref="BS14:BZ14" si="2" xml:space="preserve"> IF( $F11 &gt;= BS12, $F9, IF(BS13 = 1, BR14 * (1 + $F10), BR14))</f>
        <v>2.0975675790817858</v>
      </c>
      <c r="BT14" s="170">
        <f t="shared" si="2"/>
        <v>2.1500067685588302</v>
      </c>
      <c r="BU14" s="170">
        <f t="shared" si="2"/>
        <v>2.1500067685588302</v>
      </c>
      <c r="BV14" s="170">
        <f t="shared" si="2"/>
        <v>2.2037569377728006</v>
      </c>
      <c r="BW14" s="170">
        <f t="shared" si="2"/>
        <v>2.2037569377728006</v>
      </c>
      <c r="BX14" s="170">
        <f t="shared" si="2"/>
        <v>2.2588508612171205</v>
      </c>
      <c r="BY14" s="170">
        <f t="shared" si="2"/>
        <v>2.2588508612171205</v>
      </c>
      <c r="BZ14" s="170">
        <f t="shared" si="2"/>
        <v>2.3153221327475482</v>
      </c>
    </row>
    <row r="15" spans="1:78" s="76" customFormat="1" x14ac:dyDescent="0.2">
      <c r="A15" s="25"/>
      <c r="B15" s="25"/>
      <c r="C15" s="74"/>
      <c r="D15" s="75"/>
    </row>
    <row r="16" spans="1:78" s="76" customFormat="1" x14ac:dyDescent="0.2">
      <c r="A16" s="25"/>
      <c r="B16" s="25"/>
      <c r="C16" s="74"/>
      <c r="D16" s="75"/>
    </row>
    <row r="17" spans="1:4" s="76" customFormat="1" x14ac:dyDescent="0.2">
      <c r="A17" s="25"/>
      <c r="B17" s="25"/>
      <c r="C17" s="74"/>
      <c r="D17" s="75"/>
    </row>
    <row r="18" spans="1:4" s="76" customFormat="1" x14ac:dyDescent="0.2">
      <c r="A18" s="25"/>
      <c r="B18" s="25"/>
      <c r="C18" s="74"/>
      <c r="D18" s="75"/>
    </row>
    <row r="19" spans="1:4" s="76" customFormat="1" x14ac:dyDescent="0.2">
      <c r="A19" s="25"/>
      <c r="B19" s="25"/>
      <c r="C19" s="74"/>
      <c r="D19" s="75"/>
    </row>
    <row r="20" spans="1:4" s="76" customFormat="1" x14ac:dyDescent="0.2">
      <c r="A20" s="25"/>
      <c r="B20" s="25"/>
      <c r="C20" s="74"/>
      <c r="D20" s="75"/>
    </row>
    <row r="21" spans="1:4" s="76" customFormat="1" x14ac:dyDescent="0.2">
      <c r="A21" s="25"/>
      <c r="B21" s="25"/>
      <c r="C21" s="74"/>
      <c r="D21" s="75"/>
    </row>
    <row r="22" spans="1:4" s="76" customFormat="1" x14ac:dyDescent="0.2">
      <c r="A22" s="25"/>
      <c r="B22" s="25"/>
      <c r="C22" s="74"/>
      <c r="D22" s="75"/>
    </row>
    <row r="23" spans="1:4" s="76" customFormat="1" x14ac:dyDescent="0.2">
      <c r="A23" s="25"/>
      <c r="B23" s="25"/>
      <c r="C23" s="74"/>
      <c r="D23" s="75"/>
    </row>
    <row r="24" spans="1:4" s="76" customFormat="1" x14ac:dyDescent="0.2">
      <c r="A24" s="25"/>
      <c r="B24" s="25"/>
      <c r="C24" s="74"/>
      <c r="D24" s="75"/>
    </row>
    <row r="25" spans="1:4" s="76" customFormat="1" x14ac:dyDescent="0.2">
      <c r="A25" s="25"/>
      <c r="B25" s="25"/>
      <c r="C25" s="74"/>
      <c r="D25" s="75"/>
    </row>
    <row r="26" spans="1:4" s="76" customFormat="1" x14ac:dyDescent="0.2">
      <c r="A26" s="25"/>
      <c r="B26" s="25"/>
      <c r="C26" s="74"/>
      <c r="D26" s="75"/>
    </row>
    <row r="27" spans="1:4" s="76" customFormat="1" x14ac:dyDescent="0.2">
      <c r="A27" s="25"/>
      <c r="B27" s="25"/>
      <c r="C27" s="74"/>
      <c r="D27" s="75"/>
    </row>
    <row r="28" spans="1:4" s="76" customFormat="1" x14ac:dyDescent="0.2">
      <c r="A28" s="25"/>
      <c r="B28" s="25"/>
      <c r="C28" s="74"/>
      <c r="D28" s="75"/>
    </row>
    <row r="29" spans="1:4" s="76" customFormat="1" x14ac:dyDescent="0.2">
      <c r="A29" s="25"/>
      <c r="B29" s="25"/>
      <c r="C29" s="74"/>
      <c r="D29" s="75"/>
    </row>
    <row r="30" spans="1:4" s="76" customFormat="1" x14ac:dyDescent="0.2">
      <c r="A30" s="25"/>
      <c r="B30" s="25"/>
      <c r="C30" s="74"/>
      <c r="D30" s="75"/>
    </row>
    <row r="31" spans="1:4" s="76" customFormat="1" x14ac:dyDescent="0.2">
      <c r="A31" s="25"/>
      <c r="B31" s="25"/>
      <c r="C31" s="74"/>
      <c r="D31" s="75"/>
    </row>
    <row r="32" spans="1:4" s="76" customFormat="1" x14ac:dyDescent="0.2">
      <c r="A32" s="25"/>
      <c r="B32" s="25"/>
      <c r="C32" s="74"/>
      <c r="D32" s="75"/>
    </row>
  </sheetData>
  <phoneticPr fontId="4" type="noConversion"/>
  <conditionalFormatting sqref="CA3:IU3">
    <cfRule type="cellIs" dxfId="29" priority="8" stopIfTrue="1" operator="equal">
      <formula>"Actuals"</formula>
    </cfRule>
    <cfRule type="cellIs" dxfId="28" priority="9" stopIfTrue="1" operator="equal">
      <formula>"Post-Frcst"</formula>
    </cfRule>
    <cfRule type="cellIs" dxfId="27" priority="10" stopIfTrue="1" operator="equal">
      <formula>"Forecast"</formula>
    </cfRule>
  </conditionalFormatting>
  <conditionalFormatting sqref="J3:BZ3">
    <cfRule type="cellIs" dxfId="26" priority="1" stopIfTrue="1" operator="equal">
      <formula>"Construction"</formula>
    </cfRule>
    <cfRule type="cellIs" dxfId="25" priority="2" stopIfTrue="1" operator="equal">
      <formula>"Fin Close"</formula>
    </cfRule>
    <cfRule type="cellIs" dxfId="24" priority="3" stopIfTrue="1" operator="equal">
      <formula>"Operations"</formula>
    </cfRule>
  </conditionalFormatting>
  <printOptions headings="1"/>
  <pageMargins left="1.9" right="1.9" top="2.5" bottom="2.5" header="1.3" footer="1.3"/>
  <pageSetup paperSize="9" scale="55" orientation="landscape" blackAndWhite="1" r:id="rId1"/>
  <headerFooter alignWithMargins="0">
    <oddHeader>&amp;LPROJECT [XXX]&amp;CSheet:&amp;A&amp;RSTRICTLY CONFIDENTIAL</oddHeader>
    <oddFooter>&amp;L&amp;F ( Printed on &amp;D at &amp;T )&amp;RPage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Z32"/>
  <sheetViews>
    <sheetView defaultGridColor="0" colorId="22" zoomScale="80" zoomScaleNormal="75" workbookViewId="0">
      <pane xSplit="9" ySplit="5" topLeftCell="J6" activePane="bottomRight" state="frozen"/>
      <selection activeCell="G16" sqref="G16"/>
      <selection pane="topRight" activeCell="G16" sqref="G16"/>
      <selection pane="bottomLeft" activeCell="G16" sqref="G16"/>
      <selection pane="bottomRight" activeCell="J6" sqref="J6"/>
    </sheetView>
  </sheetViews>
  <sheetFormatPr defaultColWidth="0" defaultRowHeight="12.75" x14ac:dyDescent="0.2"/>
  <cols>
    <col min="1" max="2" width="1.28515625" style="47" customWidth="1"/>
    <col min="3" max="3" width="1.28515625" style="55" customWidth="1"/>
    <col min="4" max="4" width="1.28515625" style="56" customWidth="1"/>
    <col min="5" max="5" width="40.7109375" style="57" customWidth="1"/>
    <col min="6" max="6" width="12.7109375" style="57" customWidth="1"/>
    <col min="7" max="8" width="11.7109375" style="57" customWidth="1"/>
    <col min="9" max="9" width="2.7109375" style="57" customWidth="1"/>
    <col min="10" max="78" width="11.7109375" style="57" customWidth="1"/>
    <col min="79" max="16384" width="0" style="57" hidden="1"/>
  </cols>
  <sheetData>
    <row r="1" spans="1:78" s="4" customFormat="1" ht="26.25" x14ac:dyDescent="0.2">
      <c r="A1" s="1" t="str">
        <f ca="1" xml:space="preserve"> RIGHT(CELL("filename", $A$1), LEN(CELL("filename", $A$1)) - SEARCH("]", CELL("filename", $A$1)))</f>
        <v>OpRev</v>
      </c>
      <c r="B1" s="1"/>
      <c r="C1" s="2"/>
      <c r="D1" s="3"/>
      <c r="F1" s="5"/>
      <c r="N1" s="6"/>
    </row>
    <row r="2" spans="1:78" s="14" customFormat="1" x14ac:dyDescent="0.2">
      <c r="A2" s="12"/>
      <c r="B2" s="12"/>
      <c r="C2" s="8"/>
      <c r="D2" s="9"/>
      <c r="E2" s="10" t="str">
        <f xml:space="preserve"> Time!E$23</f>
        <v>Model period ending</v>
      </c>
      <c r="F2"/>
      <c r="G2"/>
      <c r="H2" s="10"/>
      <c r="I2" s="10"/>
      <c r="J2" s="13">
        <f xml:space="preserve"> Time!J$23</f>
        <v>42551</v>
      </c>
      <c r="K2" s="13">
        <f xml:space="preserve"> Time!K$23</f>
        <v>42735</v>
      </c>
      <c r="L2" s="13">
        <f xml:space="preserve"> Time!L$23</f>
        <v>42916</v>
      </c>
      <c r="M2" s="13">
        <f xml:space="preserve"> Time!M$23</f>
        <v>43100</v>
      </c>
      <c r="N2" s="13">
        <f xml:space="preserve"> Time!N$23</f>
        <v>43281</v>
      </c>
      <c r="O2" s="13">
        <f xml:space="preserve"> Time!O$23</f>
        <v>43465</v>
      </c>
      <c r="P2" s="13">
        <f xml:space="preserve"> Time!P$23</f>
        <v>43646</v>
      </c>
      <c r="Q2" s="13">
        <f xml:space="preserve"> Time!Q$23</f>
        <v>43830</v>
      </c>
      <c r="R2" s="13">
        <f xml:space="preserve"> Time!R$23</f>
        <v>44012</v>
      </c>
      <c r="S2" s="13">
        <f xml:space="preserve"> Time!S$23</f>
        <v>44196</v>
      </c>
      <c r="T2" s="13">
        <f xml:space="preserve"> Time!T$23</f>
        <v>44377</v>
      </c>
      <c r="U2" s="13">
        <f xml:space="preserve"> Time!U$23</f>
        <v>44561</v>
      </c>
      <c r="V2" s="13">
        <f xml:space="preserve"> Time!V$23</f>
        <v>44742</v>
      </c>
      <c r="W2" s="13">
        <f xml:space="preserve"> Time!W$23</f>
        <v>44926</v>
      </c>
      <c r="X2" s="13">
        <f xml:space="preserve"> Time!X$23</f>
        <v>45107</v>
      </c>
      <c r="Y2" s="13">
        <f xml:space="preserve"> Time!Y$23</f>
        <v>45291</v>
      </c>
      <c r="Z2" s="13">
        <f xml:space="preserve"> Time!Z$23</f>
        <v>45473</v>
      </c>
      <c r="AA2" s="13">
        <f xml:space="preserve"> Time!AA$23</f>
        <v>45657</v>
      </c>
      <c r="AB2" s="13">
        <f xml:space="preserve"> Time!AB$23</f>
        <v>45838</v>
      </c>
      <c r="AC2" s="13">
        <f xml:space="preserve"> Time!AC$23</f>
        <v>46022</v>
      </c>
      <c r="AD2" s="13">
        <f xml:space="preserve"> Time!AD$23</f>
        <v>46203</v>
      </c>
      <c r="AE2" s="13">
        <f xml:space="preserve"> Time!AE$23</f>
        <v>46387</v>
      </c>
      <c r="AF2" s="13">
        <f xml:space="preserve"> Time!AF$23</f>
        <v>46568</v>
      </c>
      <c r="AG2" s="13">
        <f xml:space="preserve"> Time!AG$23</f>
        <v>46752</v>
      </c>
      <c r="AH2" s="13">
        <f xml:space="preserve"> Time!AH$23</f>
        <v>46934</v>
      </c>
      <c r="AI2" s="13">
        <f xml:space="preserve"> Time!AI$23</f>
        <v>47118</v>
      </c>
      <c r="AJ2" s="13">
        <f xml:space="preserve"> Time!AJ$23</f>
        <v>47299</v>
      </c>
      <c r="AK2" s="13">
        <f xml:space="preserve"> Time!AK$23</f>
        <v>47483</v>
      </c>
      <c r="AL2" s="13">
        <f xml:space="preserve"> Time!AL$23</f>
        <v>47664</v>
      </c>
      <c r="AM2" s="13">
        <f xml:space="preserve"> Time!AM$23</f>
        <v>47848</v>
      </c>
      <c r="AN2" s="13">
        <f xml:space="preserve"> Time!AN$23</f>
        <v>48029</v>
      </c>
      <c r="AO2" s="13">
        <f xml:space="preserve"> Time!AO$23</f>
        <v>48213</v>
      </c>
      <c r="AP2" s="13">
        <f xml:space="preserve"> Time!AP$23</f>
        <v>48395</v>
      </c>
      <c r="AQ2" s="13">
        <f xml:space="preserve"> Time!AQ$23</f>
        <v>48579</v>
      </c>
      <c r="AR2" s="13">
        <f xml:space="preserve"> Time!AR$23</f>
        <v>48760</v>
      </c>
      <c r="AS2" s="13">
        <f xml:space="preserve"> Time!AS$23</f>
        <v>48944</v>
      </c>
      <c r="AT2" s="13">
        <f xml:space="preserve"> Time!AT$23</f>
        <v>49125</v>
      </c>
      <c r="AU2" s="13">
        <f xml:space="preserve"> Time!AU$23</f>
        <v>49309</v>
      </c>
      <c r="AV2" s="13">
        <f xml:space="preserve"> Time!AV$23</f>
        <v>49490</v>
      </c>
      <c r="AW2" s="13">
        <f xml:space="preserve"> Time!AW$23</f>
        <v>49674</v>
      </c>
      <c r="AX2" s="13">
        <f xml:space="preserve"> Time!AX$23</f>
        <v>49856</v>
      </c>
      <c r="AY2" s="13">
        <f xml:space="preserve"> Time!AY$23</f>
        <v>50040</v>
      </c>
      <c r="AZ2" s="13">
        <f xml:space="preserve"> Time!AZ$23</f>
        <v>50221</v>
      </c>
      <c r="BA2" s="13">
        <f xml:space="preserve"> Time!BA$23</f>
        <v>50405</v>
      </c>
      <c r="BB2" s="13">
        <f xml:space="preserve"> Time!BB$23</f>
        <v>50586</v>
      </c>
      <c r="BC2" s="13">
        <f xml:space="preserve"> Time!BC$23</f>
        <v>50770</v>
      </c>
      <c r="BD2" s="13">
        <f xml:space="preserve"> Time!BD$23</f>
        <v>50951</v>
      </c>
      <c r="BE2" s="13">
        <f xml:space="preserve"> Time!BE$23</f>
        <v>51135</v>
      </c>
      <c r="BF2" s="13">
        <f xml:space="preserve"> Time!BF$23</f>
        <v>51317</v>
      </c>
      <c r="BG2" s="13">
        <f xml:space="preserve"> Time!BG$23</f>
        <v>51501</v>
      </c>
      <c r="BH2" s="13">
        <f xml:space="preserve"> Time!BH$23</f>
        <v>51682</v>
      </c>
      <c r="BI2" s="13">
        <f xml:space="preserve"> Time!BI$23</f>
        <v>51866</v>
      </c>
      <c r="BJ2" s="13">
        <f xml:space="preserve"> Time!BJ$23</f>
        <v>52047</v>
      </c>
      <c r="BK2" s="13">
        <f xml:space="preserve"> Time!BK$23</f>
        <v>52231</v>
      </c>
      <c r="BL2" s="13">
        <f xml:space="preserve"> Time!BL$23</f>
        <v>52412</v>
      </c>
      <c r="BM2" s="13">
        <f xml:space="preserve"> Time!BM$23</f>
        <v>52596</v>
      </c>
      <c r="BN2" s="13">
        <f xml:space="preserve"> Time!BN$23</f>
        <v>52778</v>
      </c>
      <c r="BO2" s="13">
        <f xml:space="preserve"> Time!BO$23</f>
        <v>52962</v>
      </c>
      <c r="BP2" s="13">
        <f xml:space="preserve"> Time!BP$23</f>
        <v>53143</v>
      </c>
      <c r="BQ2" s="13">
        <f xml:space="preserve"> Time!BQ$23</f>
        <v>53327</v>
      </c>
      <c r="BR2" s="13">
        <f xml:space="preserve"> Time!BR$23</f>
        <v>53508</v>
      </c>
      <c r="BS2" s="13">
        <f xml:space="preserve"> Time!BS$23</f>
        <v>53692</v>
      </c>
      <c r="BT2" s="13">
        <f xml:space="preserve"> Time!BT$23</f>
        <v>53873</v>
      </c>
      <c r="BU2" s="13">
        <f xml:space="preserve"> Time!BU$23</f>
        <v>54057</v>
      </c>
      <c r="BV2" s="13">
        <f xml:space="preserve"> Time!BV$23</f>
        <v>54239</v>
      </c>
      <c r="BW2" s="13">
        <f xml:space="preserve"> Time!BW$23</f>
        <v>54423</v>
      </c>
      <c r="BX2" s="13">
        <f xml:space="preserve"> Time!BX$23</f>
        <v>54604</v>
      </c>
      <c r="BY2" s="13">
        <f xml:space="preserve"> Time!BY$23</f>
        <v>54788</v>
      </c>
      <c r="BZ2" s="13">
        <f xml:space="preserve"> Time!BZ$23</f>
        <v>54969</v>
      </c>
    </row>
    <row r="3" spans="1:78" s="14" customFormat="1" x14ac:dyDescent="0.2">
      <c r="A3" s="12"/>
      <c r="B3" s="12"/>
      <c r="C3" s="8"/>
      <c r="D3" s="9"/>
      <c r="E3" s="10" t="str">
        <f xml:space="preserve"> Time!E$114</f>
        <v xml:space="preserve">Actual vs forecast </v>
      </c>
      <c r="F3"/>
      <c r="G3"/>
      <c r="H3" s="10"/>
      <c r="I3" s="10"/>
      <c r="J3" s="244" t="str">
        <f xml:space="preserve"> Time!J$114</f>
        <v>Fin Close</v>
      </c>
      <c r="K3" s="244" t="str">
        <f xml:space="preserve"> Time!K$114</f>
        <v>Construction</v>
      </c>
      <c r="L3" s="244" t="str">
        <f xml:space="preserve"> Time!L$114</f>
        <v>Construction</v>
      </c>
      <c r="M3" s="244" t="str">
        <f xml:space="preserve"> Time!M$114</f>
        <v>Construction</v>
      </c>
      <c r="N3" s="244" t="str">
        <f xml:space="preserve"> Time!N$114</f>
        <v>Construction</v>
      </c>
      <c r="O3" s="244" t="str">
        <f xml:space="preserve"> Time!O$114</f>
        <v>Construction</v>
      </c>
      <c r="P3" s="244" t="str">
        <f xml:space="preserve"> Time!P$114</f>
        <v>Construction</v>
      </c>
      <c r="Q3" s="244" t="str">
        <f xml:space="preserve"> Time!Q$114</f>
        <v>Operations</v>
      </c>
      <c r="R3" s="244" t="str">
        <f xml:space="preserve"> Time!R$114</f>
        <v>Operations</v>
      </c>
      <c r="S3" s="244" t="str">
        <f xml:space="preserve"> Time!S$114</f>
        <v>Operations</v>
      </c>
      <c r="T3" s="244" t="str">
        <f xml:space="preserve"> Time!T$114</f>
        <v>Operations</v>
      </c>
      <c r="U3" s="244" t="str">
        <f xml:space="preserve"> Time!U$114</f>
        <v>Operations</v>
      </c>
      <c r="V3" s="244" t="str">
        <f xml:space="preserve"> Time!V$114</f>
        <v>Operations</v>
      </c>
      <c r="W3" s="244" t="str">
        <f xml:space="preserve"> Time!W$114</f>
        <v>Operations</v>
      </c>
      <c r="X3" s="244" t="str">
        <f xml:space="preserve"> Time!X$114</f>
        <v>Operations</v>
      </c>
      <c r="Y3" s="244" t="str">
        <f xml:space="preserve"> Time!Y$114</f>
        <v>Operations</v>
      </c>
      <c r="Z3" s="244" t="str">
        <f xml:space="preserve"> Time!Z$114</f>
        <v>Operations</v>
      </c>
      <c r="AA3" s="244" t="str">
        <f xml:space="preserve"> Time!AA$114</f>
        <v>Operations</v>
      </c>
      <c r="AB3" s="244" t="str">
        <f xml:space="preserve"> Time!AB$114</f>
        <v>Operations</v>
      </c>
      <c r="AC3" s="244" t="str">
        <f xml:space="preserve"> Time!AC$114</f>
        <v>Operations</v>
      </c>
      <c r="AD3" s="244" t="str">
        <f xml:space="preserve"> Time!AD$114</f>
        <v>Operations</v>
      </c>
      <c r="AE3" s="244" t="str">
        <f xml:space="preserve"> Time!AE$114</f>
        <v>Operations</v>
      </c>
      <c r="AF3" s="244" t="str">
        <f xml:space="preserve"> Time!AF$114</f>
        <v>Operations</v>
      </c>
      <c r="AG3" s="244" t="str">
        <f xml:space="preserve"> Time!AG$114</f>
        <v>Operations</v>
      </c>
      <c r="AH3" s="244" t="str">
        <f xml:space="preserve"> Time!AH$114</f>
        <v>Operations</v>
      </c>
      <c r="AI3" s="244" t="str">
        <f xml:space="preserve"> Time!AI$114</f>
        <v>Operations</v>
      </c>
      <c r="AJ3" s="244" t="str">
        <f xml:space="preserve"> Time!AJ$114</f>
        <v>Operations</v>
      </c>
      <c r="AK3" s="244" t="str">
        <f xml:space="preserve"> Time!AK$114</f>
        <v>Operations</v>
      </c>
      <c r="AL3" s="244" t="str">
        <f xml:space="preserve"> Time!AL$114</f>
        <v>Operations</v>
      </c>
      <c r="AM3" s="244" t="str">
        <f xml:space="preserve"> Time!AM$114</f>
        <v>Operations</v>
      </c>
      <c r="AN3" s="244" t="str">
        <f xml:space="preserve"> Time!AN$114</f>
        <v>Operations</v>
      </c>
      <c r="AO3" s="244" t="str">
        <f xml:space="preserve"> Time!AO$114</f>
        <v>Operations</v>
      </c>
      <c r="AP3" s="244" t="str">
        <f xml:space="preserve"> Time!AP$114</f>
        <v>Operations</v>
      </c>
      <c r="AQ3" s="244" t="str">
        <f xml:space="preserve"> Time!AQ$114</f>
        <v>Operations</v>
      </c>
      <c r="AR3" s="244" t="str">
        <f xml:space="preserve"> Time!AR$114</f>
        <v>Operations</v>
      </c>
      <c r="AS3" s="244" t="str">
        <f xml:space="preserve"> Time!AS$114</f>
        <v>Operations</v>
      </c>
      <c r="AT3" s="244" t="str">
        <f xml:space="preserve"> Time!AT$114</f>
        <v>Operations</v>
      </c>
      <c r="AU3" s="244" t="str">
        <f xml:space="preserve"> Time!AU$114</f>
        <v>Operations</v>
      </c>
      <c r="AV3" s="244" t="str">
        <f xml:space="preserve"> Time!AV$114</f>
        <v>Operations</v>
      </c>
      <c r="AW3" s="244" t="str">
        <f xml:space="preserve"> Time!AW$114</f>
        <v>Operations</v>
      </c>
      <c r="AX3" s="244" t="str">
        <f xml:space="preserve"> Time!AX$114</f>
        <v>Operations</v>
      </c>
      <c r="AY3" s="244" t="str">
        <f xml:space="preserve"> Time!AY$114</f>
        <v>Operations</v>
      </c>
      <c r="AZ3" s="244" t="str">
        <f xml:space="preserve"> Time!AZ$114</f>
        <v>Operations</v>
      </c>
      <c r="BA3" s="244" t="str">
        <f xml:space="preserve"> Time!BA$114</f>
        <v>Operations</v>
      </c>
      <c r="BB3" s="244" t="str">
        <f xml:space="preserve"> Time!BB$114</f>
        <v>Operations</v>
      </c>
      <c r="BC3" s="244" t="str">
        <f xml:space="preserve"> Time!BC$114</f>
        <v>Operations</v>
      </c>
      <c r="BD3" s="244" t="str">
        <f xml:space="preserve"> Time!BD$114</f>
        <v>Operations</v>
      </c>
      <c r="BE3" s="244" t="str">
        <f xml:space="preserve"> Time!BE$114</f>
        <v>Operations</v>
      </c>
      <c r="BF3" s="244" t="str">
        <f xml:space="preserve"> Time!BF$114</f>
        <v>Operations</v>
      </c>
      <c r="BG3" s="244" t="str">
        <f xml:space="preserve"> Time!BG$114</f>
        <v>Operations</v>
      </c>
      <c r="BH3" s="244" t="str">
        <f xml:space="preserve"> Time!BH$114</f>
        <v>Operations</v>
      </c>
      <c r="BI3" s="244" t="str">
        <f xml:space="preserve"> Time!BI$114</f>
        <v>Operations</v>
      </c>
      <c r="BJ3" s="244" t="str">
        <f xml:space="preserve"> Time!BJ$114</f>
        <v>Operations</v>
      </c>
      <c r="BK3" s="244" t="str">
        <f xml:space="preserve"> Time!BK$114</f>
        <v>Operations</v>
      </c>
      <c r="BL3" s="244" t="str">
        <f xml:space="preserve"> Time!BL$114</f>
        <v>Operations</v>
      </c>
      <c r="BM3" s="244" t="str">
        <f xml:space="preserve"> Time!BM$114</f>
        <v>Operations</v>
      </c>
      <c r="BN3" s="244" t="str">
        <f xml:space="preserve"> Time!BN$114</f>
        <v>Operations</v>
      </c>
      <c r="BO3" s="244" t="str">
        <f xml:space="preserve"> Time!BO$114</f>
        <v>Operations</v>
      </c>
      <c r="BP3" s="244" t="str">
        <f xml:space="preserve"> Time!BP$114</f>
        <v>Operations</v>
      </c>
      <c r="BQ3" s="244" t="str">
        <f xml:space="preserve"> Time!BQ$114</f>
        <v>Operations</v>
      </c>
      <c r="BR3" s="244" t="str">
        <f xml:space="preserve"> Time!BR$114</f>
        <v>Operations</v>
      </c>
      <c r="BS3" s="244" t="str">
        <f xml:space="preserve"> Time!BS$114</f>
        <v>Operations</v>
      </c>
      <c r="BT3" s="244" t="str">
        <f xml:space="preserve"> Time!BT$114</f>
        <v>Operations</v>
      </c>
      <c r="BU3" s="244" t="str">
        <f xml:space="preserve"> Time!BU$114</f>
        <v>Operations</v>
      </c>
      <c r="BV3" s="244" t="str">
        <f xml:space="preserve"> Time!BV$114</f>
        <v>Operations</v>
      </c>
      <c r="BW3" s="244" t="str">
        <f xml:space="preserve"> Time!BW$114</f>
        <v>Operations</v>
      </c>
      <c r="BX3" s="244" t="str">
        <f xml:space="preserve"> Time!BX$114</f>
        <v>Operations</v>
      </c>
      <c r="BY3" s="244" t="str">
        <f xml:space="preserve"> Time!BY$114</f>
        <v>Post-Frcst</v>
      </c>
      <c r="BZ3" s="244" t="str">
        <f xml:space="preserve"> Time!BZ$114</f>
        <v>Post-Frcst</v>
      </c>
    </row>
    <row r="4" spans="1:78" s="14" customFormat="1" x14ac:dyDescent="0.2">
      <c r="A4" s="12"/>
      <c r="B4" s="12"/>
      <c r="C4" s="8"/>
      <c r="D4" s="9"/>
      <c r="E4" s="14" t="str">
        <f xml:space="preserve"> Time!E$137</f>
        <v>Financial year ending</v>
      </c>
      <c r="F4"/>
      <c r="G4"/>
      <c r="H4" s="10"/>
      <c r="I4" s="10"/>
      <c r="J4" s="15">
        <f xml:space="preserve"> Time!J$137</f>
        <v>2016</v>
      </c>
      <c r="K4" s="15">
        <f xml:space="preserve"> Time!K$137</f>
        <v>2016</v>
      </c>
      <c r="L4" s="15">
        <f xml:space="preserve"> Time!L$137</f>
        <v>2017</v>
      </c>
      <c r="M4" s="15">
        <f xml:space="preserve"> Time!M$137</f>
        <v>2017</v>
      </c>
      <c r="N4" s="15">
        <f xml:space="preserve"> Time!N$137</f>
        <v>2018</v>
      </c>
      <c r="O4" s="15">
        <f xml:space="preserve"> Time!O$137</f>
        <v>2018</v>
      </c>
      <c r="P4" s="15">
        <f xml:space="preserve"> Time!P$137</f>
        <v>2019</v>
      </c>
      <c r="Q4" s="15">
        <f xml:space="preserve"> Time!Q$137</f>
        <v>2019</v>
      </c>
      <c r="R4" s="15">
        <f xml:space="preserve"> Time!R$137</f>
        <v>2020</v>
      </c>
      <c r="S4" s="15">
        <f xml:space="preserve"> Time!S$137</f>
        <v>2020</v>
      </c>
      <c r="T4" s="15">
        <f xml:space="preserve"> Time!T$137</f>
        <v>2021</v>
      </c>
      <c r="U4" s="15">
        <f xml:space="preserve"> Time!U$137</f>
        <v>2021</v>
      </c>
      <c r="V4" s="15">
        <f xml:space="preserve"> Time!V$137</f>
        <v>2022</v>
      </c>
      <c r="W4" s="15">
        <f xml:space="preserve"> Time!W$137</f>
        <v>2022</v>
      </c>
      <c r="X4" s="15">
        <f xml:space="preserve"> Time!X$137</f>
        <v>2023</v>
      </c>
      <c r="Y4" s="15">
        <f xml:space="preserve"> Time!Y$137</f>
        <v>2023</v>
      </c>
      <c r="Z4" s="15">
        <f xml:space="preserve"> Time!Z$137</f>
        <v>2024</v>
      </c>
      <c r="AA4" s="15">
        <f xml:space="preserve"> Time!AA$137</f>
        <v>2024</v>
      </c>
      <c r="AB4" s="15">
        <f xml:space="preserve"> Time!AB$137</f>
        <v>2025</v>
      </c>
      <c r="AC4" s="15">
        <f xml:space="preserve"> Time!AC$137</f>
        <v>2025</v>
      </c>
      <c r="AD4" s="15">
        <f xml:space="preserve"> Time!AD$137</f>
        <v>2026</v>
      </c>
      <c r="AE4" s="15">
        <f xml:space="preserve"> Time!AE$137</f>
        <v>2026</v>
      </c>
      <c r="AF4" s="15">
        <f xml:space="preserve"> Time!AF$137</f>
        <v>2027</v>
      </c>
      <c r="AG4" s="15">
        <f xml:space="preserve"> Time!AG$137</f>
        <v>2027</v>
      </c>
      <c r="AH4" s="15">
        <f xml:space="preserve"> Time!AH$137</f>
        <v>2028</v>
      </c>
      <c r="AI4" s="15">
        <f xml:space="preserve"> Time!AI$137</f>
        <v>2028</v>
      </c>
      <c r="AJ4" s="15">
        <f xml:space="preserve"> Time!AJ$137</f>
        <v>2029</v>
      </c>
      <c r="AK4" s="15">
        <f xml:space="preserve"> Time!AK$137</f>
        <v>2029</v>
      </c>
      <c r="AL4" s="15">
        <f xml:space="preserve"> Time!AL$137</f>
        <v>2030</v>
      </c>
      <c r="AM4" s="15">
        <f xml:space="preserve"> Time!AM$137</f>
        <v>2030</v>
      </c>
      <c r="AN4" s="15">
        <f xml:space="preserve"> Time!AN$137</f>
        <v>2031</v>
      </c>
      <c r="AO4" s="15">
        <f xml:space="preserve"> Time!AO$137</f>
        <v>2031</v>
      </c>
      <c r="AP4" s="15">
        <f xml:space="preserve"> Time!AP$137</f>
        <v>2032</v>
      </c>
      <c r="AQ4" s="15">
        <f xml:space="preserve"> Time!AQ$137</f>
        <v>2032</v>
      </c>
      <c r="AR4" s="15">
        <f xml:space="preserve"> Time!AR$137</f>
        <v>2033</v>
      </c>
      <c r="AS4" s="15">
        <f xml:space="preserve"> Time!AS$137</f>
        <v>2033</v>
      </c>
      <c r="AT4" s="15">
        <f xml:space="preserve"> Time!AT$137</f>
        <v>2034</v>
      </c>
      <c r="AU4" s="15">
        <f xml:space="preserve"> Time!AU$137</f>
        <v>2034</v>
      </c>
      <c r="AV4" s="15">
        <f xml:space="preserve"> Time!AV$137</f>
        <v>2035</v>
      </c>
      <c r="AW4" s="15">
        <f xml:space="preserve"> Time!AW$137</f>
        <v>2035</v>
      </c>
      <c r="AX4" s="15">
        <f xml:space="preserve"> Time!AX$137</f>
        <v>2036</v>
      </c>
      <c r="AY4" s="15">
        <f xml:space="preserve"> Time!AY$137</f>
        <v>2036</v>
      </c>
      <c r="AZ4" s="15">
        <f xml:space="preserve"> Time!AZ$137</f>
        <v>2037</v>
      </c>
      <c r="BA4" s="15">
        <f xml:space="preserve"> Time!BA$137</f>
        <v>2037</v>
      </c>
      <c r="BB4" s="15">
        <f xml:space="preserve"> Time!BB$137</f>
        <v>2038</v>
      </c>
      <c r="BC4" s="15">
        <f xml:space="preserve"> Time!BC$137</f>
        <v>2038</v>
      </c>
      <c r="BD4" s="15">
        <f xml:space="preserve"> Time!BD$137</f>
        <v>2039</v>
      </c>
      <c r="BE4" s="15">
        <f xml:space="preserve"> Time!BE$137</f>
        <v>2039</v>
      </c>
      <c r="BF4" s="15">
        <f xml:space="preserve"> Time!BF$137</f>
        <v>2040</v>
      </c>
      <c r="BG4" s="15">
        <f xml:space="preserve"> Time!BG$137</f>
        <v>2040</v>
      </c>
      <c r="BH4" s="15">
        <f xml:space="preserve"> Time!BH$137</f>
        <v>2041</v>
      </c>
      <c r="BI4" s="15">
        <f xml:space="preserve"> Time!BI$137</f>
        <v>2041</v>
      </c>
      <c r="BJ4" s="15">
        <f xml:space="preserve"> Time!BJ$137</f>
        <v>2042</v>
      </c>
      <c r="BK4" s="15">
        <f xml:space="preserve"> Time!BK$137</f>
        <v>2042</v>
      </c>
      <c r="BL4" s="15">
        <f xml:space="preserve"> Time!BL$137</f>
        <v>2043</v>
      </c>
      <c r="BM4" s="15">
        <f xml:space="preserve"> Time!BM$137</f>
        <v>2043</v>
      </c>
      <c r="BN4" s="15">
        <f xml:space="preserve"> Time!BN$137</f>
        <v>2044</v>
      </c>
      <c r="BO4" s="15">
        <f xml:space="preserve"> Time!BO$137</f>
        <v>2044</v>
      </c>
      <c r="BP4" s="15">
        <f xml:space="preserve"> Time!BP$137</f>
        <v>2045</v>
      </c>
      <c r="BQ4" s="15">
        <f xml:space="preserve"> Time!BQ$137</f>
        <v>2045</v>
      </c>
      <c r="BR4" s="15">
        <f xml:space="preserve"> Time!BR$137</f>
        <v>2046</v>
      </c>
      <c r="BS4" s="15">
        <f xml:space="preserve"> Time!BS$137</f>
        <v>2046</v>
      </c>
      <c r="BT4" s="15">
        <f xml:space="preserve"> Time!BT$137</f>
        <v>2047</v>
      </c>
      <c r="BU4" s="15">
        <f xml:space="preserve"> Time!BU$137</f>
        <v>2047</v>
      </c>
      <c r="BV4" s="15">
        <f xml:space="preserve"> Time!BV$137</f>
        <v>2048</v>
      </c>
      <c r="BW4" s="15">
        <f xml:space="preserve"> Time!BW$137</f>
        <v>2048</v>
      </c>
      <c r="BX4" s="15">
        <f xml:space="preserve"> Time!BX$137</f>
        <v>2049</v>
      </c>
      <c r="BY4" s="15">
        <f xml:space="preserve"> Time!BY$137</f>
        <v>2049</v>
      </c>
      <c r="BZ4" s="15">
        <f xml:space="preserve"> Time!BZ$137</f>
        <v>2050</v>
      </c>
    </row>
    <row r="5" spans="1:78" s="24" customFormat="1" x14ac:dyDescent="0.2">
      <c r="A5" s="20"/>
      <c r="B5" s="20"/>
      <c r="C5" s="21"/>
      <c r="D5" s="22"/>
      <c r="E5" s="23" t="str">
        <f xml:space="preserve"> Time!E$10</f>
        <v>Model column counter</v>
      </c>
      <c r="F5" s="98" t="s">
        <v>0</v>
      </c>
      <c r="G5" s="77" t="s">
        <v>1</v>
      </c>
      <c r="H5" s="98" t="s">
        <v>2</v>
      </c>
      <c r="I5" s="23"/>
      <c r="J5" s="23">
        <f xml:space="preserve"> Time!J$10</f>
        <v>1</v>
      </c>
      <c r="K5" s="23">
        <f xml:space="preserve"> Time!K$10</f>
        <v>2</v>
      </c>
      <c r="L5" s="23">
        <f xml:space="preserve"> Time!L$10</f>
        <v>3</v>
      </c>
      <c r="M5" s="23">
        <f xml:space="preserve"> Time!M$10</f>
        <v>4</v>
      </c>
      <c r="N5" s="23">
        <f xml:space="preserve"> Time!N$10</f>
        <v>5</v>
      </c>
      <c r="O5" s="23">
        <f xml:space="preserve"> Time!O$10</f>
        <v>6</v>
      </c>
      <c r="P5" s="23">
        <f xml:space="preserve"> Time!P$10</f>
        <v>7</v>
      </c>
      <c r="Q5" s="23">
        <f xml:space="preserve"> Time!Q$10</f>
        <v>8</v>
      </c>
      <c r="R5" s="23">
        <f xml:space="preserve"> Time!R$10</f>
        <v>9</v>
      </c>
      <c r="S5" s="23">
        <f xml:space="preserve"> Time!S$10</f>
        <v>10</v>
      </c>
      <c r="T5" s="23">
        <f xml:space="preserve"> Time!T$10</f>
        <v>11</v>
      </c>
      <c r="U5" s="23">
        <f xml:space="preserve"> Time!U$10</f>
        <v>12</v>
      </c>
      <c r="V5" s="23">
        <f xml:space="preserve"> Time!V$10</f>
        <v>13</v>
      </c>
      <c r="W5" s="23">
        <f xml:space="preserve"> Time!W$10</f>
        <v>14</v>
      </c>
      <c r="X5" s="23">
        <f xml:space="preserve"> Time!X$10</f>
        <v>15</v>
      </c>
      <c r="Y5" s="23">
        <f xml:space="preserve"> Time!Y$10</f>
        <v>16</v>
      </c>
      <c r="Z5" s="23">
        <f xml:space="preserve"> Time!Z$10</f>
        <v>17</v>
      </c>
      <c r="AA5" s="23">
        <f xml:space="preserve"> Time!AA$10</f>
        <v>18</v>
      </c>
      <c r="AB5" s="23">
        <f xml:space="preserve"> Time!AB$10</f>
        <v>19</v>
      </c>
      <c r="AC5" s="23">
        <f xml:space="preserve"> Time!AC$10</f>
        <v>20</v>
      </c>
      <c r="AD5" s="23">
        <f xml:space="preserve"> Time!AD$10</f>
        <v>21</v>
      </c>
      <c r="AE5" s="23">
        <f xml:space="preserve"> Time!AE$10</f>
        <v>22</v>
      </c>
      <c r="AF5" s="23">
        <f xml:space="preserve"> Time!AF$10</f>
        <v>23</v>
      </c>
      <c r="AG5" s="23">
        <f xml:space="preserve"> Time!AG$10</f>
        <v>24</v>
      </c>
      <c r="AH5" s="23">
        <f xml:space="preserve"> Time!AH$10</f>
        <v>25</v>
      </c>
      <c r="AI5" s="23">
        <f xml:space="preserve"> Time!AI$10</f>
        <v>26</v>
      </c>
      <c r="AJ5" s="23">
        <f xml:space="preserve"> Time!AJ$10</f>
        <v>27</v>
      </c>
      <c r="AK5" s="23">
        <f xml:space="preserve"> Time!AK$10</f>
        <v>28</v>
      </c>
      <c r="AL5" s="23">
        <f xml:space="preserve"> Time!AL$10</f>
        <v>29</v>
      </c>
      <c r="AM5" s="23">
        <f xml:space="preserve"> Time!AM$10</f>
        <v>30</v>
      </c>
      <c r="AN5" s="23">
        <f xml:space="preserve"> Time!AN$10</f>
        <v>31</v>
      </c>
      <c r="AO5" s="23">
        <f xml:space="preserve"> Time!AO$10</f>
        <v>32</v>
      </c>
      <c r="AP5" s="23">
        <f xml:space="preserve"> Time!AP$10</f>
        <v>33</v>
      </c>
      <c r="AQ5" s="23">
        <f xml:space="preserve"> Time!AQ$10</f>
        <v>34</v>
      </c>
      <c r="AR5" s="23">
        <f xml:space="preserve"> Time!AR$10</f>
        <v>35</v>
      </c>
      <c r="AS5" s="23">
        <f xml:space="preserve"> Time!AS$10</f>
        <v>36</v>
      </c>
      <c r="AT5" s="23">
        <f xml:space="preserve"> Time!AT$10</f>
        <v>37</v>
      </c>
      <c r="AU5" s="23">
        <f xml:space="preserve"> Time!AU$10</f>
        <v>38</v>
      </c>
      <c r="AV5" s="23">
        <f xml:space="preserve"> Time!AV$10</f>
        <v>39</v>
      </c>
      <c r="AW5" s="23">
        <f xml:space="preserve"> Time!AW$10</f>
        <v>40</v>
      </c>
      <c r="AX5" s="23">
        <f xml:space="preserve"> Time!AX$10</f>
        <v>41</v>
      </c>
      <c r="AY5" s="23">
        <f xml:space="preserve"> Time!AY$10</f>
        <v>42</v>
      </c>
      <c r="AZ5" s="23">
        <f xml:space="preserve"> Time!AZ$10</f>
        <v>43</v>
      </c>
      <c r="BA5" s="23">
        <f xml:space="preserve"> Time!BA$10</f>
        <v>44</v>
      </c>
      <c r="BB5" s="23">
        <f xml:space="preserve"> Time!BB$10</f>
        <v>45</v>
      </c>
      <c r="BC5" s="23">
        <f xml:space="preserve"> Time!BC$10</f>
        <v>46</v>
      </c>
      <c r="BD5" s="23">
        <f xml:space="preserve"> Time!BD$10</f>
        <v>47</v>
      </c>
      <c r="BE5" s="23">
        <f xml:space="preserve"> Time!BE$10</f>
        <v>48</v>
      </c>
      <c r="BF5" s="23">
        <f xml:space="preserve"> Time!BF$10</f>
        <v>49</v>
      </c>
      <c r="BG5" s="23">
        <f xml:space="preserve"> Time!BG$10</f>
        <v>50</v>
      </c>
      <c r="BH5" s="23">
        <f xml:space="preserve"> Time!BH$10</f>
        <v>51</v>
      </c>
      <c r="BI5" s="23">
        <f xml:space="preserve"> Time!BI$10</f>
        <v>52</v>
      </c>
      <c r="BJ5" s="23">
        <f xml:space="preserve"> Time!BJ$10</f>
        <v>53</v>
      </c>
      <c r="BK5" s="23">
        <f xml:space="preserve"> Time!BK$10</f>
        <v>54</v>
      </c>
      <c r="BL5" s="23">
        <f xml:space="preserve"> Time!BL$10</f>
        <v>55</v>
      </c>
      <c r="BM5" s="23">
        <f xml:space="preserve"> Time!BM$10</f>
        <v>56</v>
      </c>
      <c r="BN5" s="23">
        <f xml:space="preserve"> Time!BN$10</f>
        <v>57</v>
      </c>
      <c r="BO5" s="23">
        <f xml:space="preserve"> Time!BO$10</f>
        <v>58</v>
      </c>
      <c r="BP5" s="23">
        <f xml:space="preserve"> Time!BP$10</f>
        <v>59</v>
      </c>
      <c r="BQ5" s="23">
        <f xml:space="preserve"> Time!BQ$10</f>
        <v>60</v>
      </c>
      <c r="BR5" s="23">
        <f xml:space="preserve"> Time!BR$10</f>
        <v>61</v>
      </c>
      <c r="BS5" s="23">
        <f xml:space="preserve"> Time!BS$10</f>
        <v>62</v>
      </c>
      <c r="BT5" s="23">
        <f xml:space="preserve"> Time!BT$10</f>
        <v>63</v>
      </c>
      <c r="BU5" s="23">
        <f xml:space="preserve"> Time!BU$10</f>
        <v>64</v>
      </c>
      <c r="BV5" s="23">
        <f xml:space="preserve"> Time!BV$10</f>
        <v>65</v>
      </c>
      <c r="BW5" s="23">
        <f xml:space="preserve"> Time!BW$10</f>
        <v>66</v>
      </c>
      <c r="BX5" s="23">
        <f xml:space="preserve"> Time!BX$10</f>
        <v>67</v>
      </c>
      <c r="BY5" s="23">
        <f xml:space="preserve"> Time!BY$10</f>
        <v>68</v>
      </c>
      <c r="BZ5" s="23">
        <f xml:space="preserve"> Time!BZ$10</f>
        <v>69</v>
      </c>
    </row>
    <row r="7" spans="1:78" s="76" customFormat="1" x14ac:dyDescent="0.2">
      <c r="A7" s="25" t="s">
        <v>55</v>
      </c>
      <c r="B7" s="25"/>
      <c r="C7" s="74"/>
      <c r="D7" s="75"/>
    </row>
    <row r="8" spans="1:78" s="76" customFormat="1" x14ac:dyDescent="0.2">
      <c r="A8" s="25"/>
      <c r="B8" s="25"/>
      <c r="C8" s="74"/>
      <c r="D8" s="75"/>
    </row>
    <row r="9" spans="1:78" s="76" customFormat="1" x14ac:dyDescent="0.2">
      <c r="A9" s="25"/>
      <c r="B9" s="25" t="s">
        <v>96</v>
      </c>
      <c r="C9" s="74"/>
      <c r="D9" s="75"/>
    </row>
    <row r="10" spans="1:78" s="209" customFormat="1" x14ac:dyDescent="0.2">
      <c r="A10" s="206"/>
      <c r="B10" s="206"/>
      <c r="C10" s="207"/>
      <c r="D10" s="208"/>
      <c r="E10" s="209" t="str">
        <f xml:space="preserve"> InpC!E$34</f>
        <v>Annual electricity production</v>
      </c>
      <c r="F10" s="209">
        <f xml:space="preserve"> InpC!F$34</f>
        <v>1000</v>
      </c>
      <c r="G10" s="209" t="str">
        <f xml:space="preserve"> InpC!G$34</f>
        <v>MWh</v>
      </c>
    </row>
    <row r="11" spans="1:78" s="76" customFormat="1" x14ac:dyDescent="0.2">
      <c r="A11" s="25"/>
      <c r="B11" s="25"/>
      <c r="C11" s="74"/>
      <c r="D11" s="75"/>
      <c r="E11" s="122" t="str">
        <f xml:space="preserve"> InpC!E$65</f>
        <v>Semi annual period in a year</v>
      </c>
      <c r="F11" s="122">
        <f xml:space="preserve"> InpC!F$65</f>
        <v>2</v>
      </c>
      <c r="G11" s="122" t="str">
        <f xml:space="preserve"> InpC!G$65</f>
        <v>periods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</row>
    <row r="12" spans="1:78" s="76" customFormat="1" x14ac:dyDescent="0.2">
      <c r="A12" s="25"/>
      <c r="B12" s="25"/>
      <c r="C12" s="74"/>
      <c r="D12" s="75"/>
      <c r="E12" s="76" t="s">
        <v>95</v>
      </c>
      <c r="F12" s="76">
        <f xml:space="preserve"> F10 / F11</f>
        <v>500</v>
      </c>
      <c r="G12" s="76" t="s">
        <v>93</v>
      </c>
    </row>
    <row r="13" spans="1:78" s="76" customFormat="1" x14ac:dyDescent="0.2">
      <c r="A13" s="25"/>
      <c r="B13" s="25"/>
      <c r="C13" s="74"/>
      <c r="D13" s="75"/>
    </row>
    <row r="14" spans="1:78" s="76" customFormat="1" x14ac:dyDescent="0.2">
      <c r="A14" s="25"/>
      <c r="B14" s="25"/>
      <c r="C14" s="74"/>
      <c r="D14" s="75"/>
      <c r="E14" s="198" t="str">
        <f xml:space="preserve"> E$12</f>
        <v>Electricity production</v>
      </c>
      <c r="F14" s="198">
        <f t="shared" ref="F14:G14" si="0" xml:space="preserve"> F$12</f>
        <v>500</v>
      </c>
      <c r="G14" s="198" t="str">
        <f t="shared" si="0"/>
        <v>MWh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</row>
    <row r="15" spans="1:78" s="126" customFormat="1" x14ac:dyDescent="0.2">
      <c r="A15" s="124"/>
      <c r="B15" s="124"/>
      <c r="C15" s="125"/>
      <c r="E15" s="127" t="str">
        <f xml:space="preserve"> Esc!E$14</f>
        <v>CPI escalation factor</v>
      </c>
      <c r="F15" s="127">
        <f xml:space="preserve"> Esc!F$14</f>
        <v>0</v>
      </c>
      <c r="G15" s="127" t="str">
        <f xml:space="preserve"> Esc!G$14</f>
        <v>factor</v>
      </c>
      <c r="H15" s="127">
        <f xml:space="preserve"> Esc!H$14</f>
        <v>0</v>
      </c>
      <c r="I15" s="127">
        <f xml:space="preserve"> Esc!I$14</f>
        <v>0</v>
      </c>
      <c r="J15" s="127">
        <f xml:space="preserve"> Esc!J$14</f>
        <v>1</v>
      </c>
      <c r="K15" s="127">
        <f xml:space="preserve"> Esc!K$14</f>
        <v>1</v>
      </c>
      <c r="L15" s="127">
        <f xml:space="preserve"> Esc!L$14</f>
        <v>1.0249999999999999</v>
      </c>
      <c r="M15" s="127">
        <f xml:space="preserve"> Esc!M$14</f>
        <v>1.0249999999999999</v>
      </c>
      <c r="N15" s="127">
        <f xml:space="preserve"> Esc!N$14</f>
        <v>1.0506249999999999</v>
      </c>
      <c r="O15" s="127">
        <f xml:space="preserve"> Esc!O$14</f>
        <v>1.0506249999999999</v>
      </c>
      <c r="P15" s="127">
        <f xml:space="preserve"> Esc!P$14</f>
        <v>1.0768906249999999</v>
      </c>
      <c r="Q15" s="127">
        <f xml:space="preserve"> Esc!Q$14</f>
        <v>1.0768906249999999</v>
      </c>
      <c r="R15" s="127">
        <f xml:space="preserve"> Esc!R$14</f>
        <v>1.1038128906249998</v>
      </c>
      <c r="S15" s="127">
        <f xml:space="preserve"> Esc!S$14</f>
        <v>1.1038128906249998</v>
      </c>
      <c r="T15" s="127">
        <f xml:space="preserve"> Esc!T$14</f>
        <v>1.1314082128906247</v>
      </c>
      <c r="U15" s="127">
        <f xml:space="preserve"> Esc!U$14</f>
        <v>1.1314082128906247</v>
      </c>
      <c r="V15" s="127">
        <f xml:space="preserve"> Esc!V$14</f>
        <v>1.1596934182128902</v>
      </c>
      <c r="W15" s="127">
        <f xml:space="preserve"> Esc!W$14</f>
        <v>1.1596934182128902</v>
      </c>
      <c r="X15" s="127">
        <f xml:space="preserve"> Esc!X$14</f>
        <v>1.1886857536682123</v>
      </c>
      <c r="Y15" s="127">
        <f xml:space="preserve"> Esc!Y$14</f>
        <v>1.1886857536682123</v>
      </c>
      <c r="Z15" s="127">
        <f xml:space="preserve"> Esc!Z$14</f>
        <v>1.2184028975099175</v>
      </c>
      <c r="AA15" s="127">
        <f xml:space="preserve"> Esc!AA$14</f>
        <v>1.2184028975099175</v>
      </c>
      <c r="AB15" s="127">
        <f xml:space="preserve"> Esc!AB$14</f>
        <v>1.2488629699476652</v>
      </c>
      <c r="AC15" s="127">
        <f xml:space="preserve"> Esc!AC$14</f>
        <v>1.2488629699476652</v>
      </c>
      <c r="AD15" s="127">
        <f xml:space="preserve"> Esc!AD$14</f>
        <v>1.2800845441963566</v>
      </c>
      <c r="AE15" s="127">
        <f xml:space="preserve"> Esc!AE$14</f>
        <v>1.2800845441963566</v>
      </c>
      <c r="AF15" s="127">
        <f xml:space="preserve"> Esc!AF$14</f>
        <v>1.3120866578012655</v>
      </c>
      <c r="AG15" s="127">
        <f xml:space="preserve"> Esc!AG$14</f>
        <v>1.3120866578012655</v>
      </c>
      <c r="AH15" s="127">
        <f xml:space="preserve"> Esc!AH$14</f>
        <v>1.3448888242462971</v>
      </c>
      <c r="AI15" s="127">
        <f xml:space="preserve"> Esc!AI$14</f>
        <v>1.3448888242462971</v>
      </c>
      <c r="AJ15" s="127">
        <f xml:space="preserve"> Esc!AJ$14</f>
        <v>1.3785110448524545</v>
      </c>
      <c r="AK15" s="127">
        <f xml:space="preserve"> Esc!AK$14</f>
        <v>1.3785110448524545</v>
      </c>
      <c r="AL15" s="127">
        <f xml:space="preserve"> Esc!AL$14</f>
        <v>1.4129738209737657</v>
      </c>
      <c r="AM15" s="127">
        <f xml:space="preserve"> Esc!AM$14</f>
        <v>1.4129738209737657</v>
      </c>
      <c r="AN15" s="127">
        <f xml:space="preserve"> Esc!AN$14</f>
        <v>1.4482981664981096</v>
      </c>
      <c r="AO15" s="127">
        <f xml:space="preserve"> Esc!AO$14</f>
        <v>1.4482981664981096</v>
      </c>
      <c r="AP15" s="127">
        <f xml:space="preserve"> Esc!AP$14</f>
        <v>1.4845056206605622</v>
      </c>
      <c r="AQ15" s="127">
        <f xml:space="preserve"> Esc!AQ$14</f>
        <v>1.4845056206605622</v>
      </c>
      <c r="AR15" s="127">
        <f xml:space="preserve"> Esc!AR$14</f>
        <v>1.5216182611770761</v>
      </c>
      <c r="AS15" s="127">
        <f xml:space="preserve"> Esc!AS$14</f>
        <v>1.5216182611770761</v>
      </c>
      <c r="AT15" s="127">
        <f xml:space="preserve"> Esc!AT$14</f>
        <v>1.5596587177065029</v>
      </c>
      <c r="AU15" s="127">
        <f xml:space="preserve"> Esc!AU$14</f>
        <v>1.5596587177065029</v>
      </c>
      <c r="AV15" s="127">
        <f xml:space="preserve"> Esc!AV$14</f>
        <v>1.5986501856491653</v>
      </c>
      <c r="AW15" s="127">
        <f xml:space="preserve"> Esc!AW$14</f>
        <v>1.5986501856491653</v>
      </c>
      <c r="AX15" s="127">
        <f xml:space="preserve"> Esc!AX$14</f>
        <v>1.6386164402903942</v>
      </c>
      <c r="AY15" s="127">
        <f xml:space="preserve"> Esc!AY$14</f>
        <v>1.6386164402903942</v>
      </c>
      <c r="AZ15" s="127">
        <f xml:space="preserve"> Esc!AZ$14</f>
        <v>1.6795818512976539</v>
      </c>
      <c r="BA15" s="127">
        <f xml:space="preserve"> Esc!BA$14</f>
        <v>1.6795818512976539</v>
      </c>
      <c r="BB15" s="127">
        <f xml:space="preserve"> Esc!BB$14</f>
        <v>1.721571397580095</v>
      </c>
      <c r="BC15" s="127">
        <f xml:space="preserve"> Esc!BC$14</f>
        <v>1.721571397580095</v>
      </c>
      <c r="BD15" s="127">
        <f xml:space="preserve"> Esc!BD$14</f>
        <v>1.7646106825195973</v>
      </c>
      <c r="BE15" s="127">
        <f xml:space="preserve"> Esc!BE$14</f>
        <v>1.7646106825195973</v>
      </c>
      <c r="BF15" s="127">
        <f xml:space="preserve"> Esc!BF$14</f>
        <v>1.8087259495825871</v>
      </c>
      <c r="BG15" s="127">
        <f xml:space="preserve"> Esc!BG$14</f>
        <v>1.8087259495825871</v>
      </c>
      <c r="BH15" s="127">
        <f xml:space="preserve"> Esc!BH$14</f>
        <v>1.8539440983221516</v>
      </c>
      <c r="BI15" s="127">
        <f xml:space="preserve"> Esc!BI$14</f>
        <v>1.8539440983221516</v>
      </c>
      <c r="BJ15" s="127">
        <f xml:space="preserve"> Esc!BJ$14</f>
        <v>1.9002927007802053</v>
      </c>
      <c r="BK15" s="127">
        <f xml:space="preserve"> Esc!BK$14</f>
        <v>1.9002927007802053</v>
      </c>
      <c r="BL15" s="127">
        <f xml:space="preserve"> Esc!BL$14</f>
        <v>1.9478000182997102</v>
      </c>
      <c r="BM15" s="127">
        <f xml:space="preserve"> Esc!BM$14</f>
        <v>1.9478000182997102</v>
      </c>
      <c r="BN15" s="127">
        <f xml:space="preserve"> Esc!BN$14</f>
        <v>1.9964950187572028</v>
      </c>
      <c r="BO15" s="127">
        <f xml:space="preserve"> Esc!BO$14</f>
        <v>1.9964950187572028</v>
      </c>
      <c r="BP15" s="127">
        <f xml:space="preserve"> Esc!BP$14</f>
        <v>2.0464073942261325</v>
      </c>
      <c r="BQ15" s="127">
        <f xml:space="preserve"> Esc!BQ$14</f>
        <v>2.0464073942261325</v>
      </c>
      <c r="BR15" s="127">
        <f xml:space="preserve"> Esc!BR$14</f>
        <v>2.0975675790817858</v>
      </c>
      <c r="BS15" s="127">
        <f xml:space="preserve"> Esc!BS$14</f>
        <v>2.0975675790817858</v>
      </c>
      <c r="BT15" s="127">
        <f xml:space="preserve"> Esc!BT$14</f>
        <v>2.1500067685588302</v>
      </c>
      <c r="BU15" s="127">
        <f xml:space="preserve"> Esc!BU$14</f>
        <v>2.1500067685588302</v>
      </c>
      <c r="BV15" s="127">
        <f xml:space="preserve"> Esc!BV$14</f>
        <v>2.2037569377728006</v>
      </c>
      <c r="BW15" s="127">
        <f xml:space="preserve"> Esc!BW$14</f>
        <v>2.2037569377728006</v>
      </c>
      <c r="BX15" s="127">
        <f xml:space="preserve"> Esc!BX$14</f>
        <v>2.2588508612171205</v>
      </c>
      <c r="BY15" s="127">
        <f xml:space="preserve"> Esc!BY$14</f>
        <v>2.2588508612171205</v>
      </c>
      <c r="BZ15" s="127">
        <f xml:space="preserve"> Esc!BZ$14</f>
        <v>2.3153221327475482</v>
      </c>
    </row>
    <row r="16" spans="1:78" s="155" customFormat="1" x14ac:dyDescent="0.2">
      <c r="A16" s="123"/>
      <c r="B16" s="123"/>
      <c r="C16" s="154"/>
      <c r="E16" s="156" t="str">
        <f xml:space="preserve"> Time!E$109</f>
        <v>Operations period PPF</v>
      </c>
      <c r="F16" s="156">
        <f xml:space="preserve"> Time!F$109</f>
        <v>0</v>
      </c>
      <c r="G16" s="156" t="str">
        <f xml:space="preserve"> Time!G$109</f>
        <v>factor</v>
      </c>
      <c r="H16" s="156">
        <f xml:space="preserve"> Time!H$109</f>
        <v>60</v>
      </c>
      <c r="I16" s="156">
        <f xml:space="preserve"> Time!I$109</f>
        <v>0</v>
      </c>
      <c r="J16" s="156">
        <f xml:space="preserve"> Time!J$109</f>
        <v>0</v>
      </c>
      <c r="K16" s="156">
        <f xml:space="preserve"> Time!K$109</f>
        <v>0</v>
      </c>
      <c r="L16" s="156">
        <f xml:space="preserve"> Time!L$109</f>
        <v>0</v>
      </c>
      <c r="M16" s="156">
        <f xml:space="preserve"> Time!M$109</f>
        <v>0</v>
      </c>
      <c r="N16" s="156">
        <f xml:space="preserve"> Time!N$109</f>
        <v>0</v>
      </c>
      <c r="O16" s="156">
        <f xml:space="preserve"> Time!O$109</f>
        <v>0</v>
      </c>
      <c r="P16" s="156">
        <f xml:space="preserve"> Time!P$109</f>
        <v>0</v>
      </c>
      <c r="Q16" s="156">
        <f xml:space="preserve"> Time!Q$109</f>
        <v>1</v>
      </c>
      <c r="R16" s="156">
        <f xml:space="preserve"> Time!R$109</f>
        <v>1</v>
      </c>
      <c r="S16" s="156">
        <f xml:space="preserve"> Time!S$109</f>
        <v>1</v>
      </c>
      <c r="T16" s="156">
        <f xml:space="preserve"> Time!T$109</f>
        <v>1</v>
      </c>
      <c r="U16" s="156">
        <f xml:space="preserve"> Time!U$109</f>
        <v>1</v>
      </c>
      <c r="V16" s="156">
        <f xml:space="preserve"> Time!V$109</f>
        <v>1</v>
      </c>
      <c r="W16" s="156">
        <f xml:space="preserve"> Time!W$109</f>
        <v>1</v>
      </c>
      <c r="X16" s="156">
        <f xml:space="preserve"> Time!X$109</f>
        <v>1</v>
      </c>
      <c r="Y16" s="156">
        <f xml:space="preserve"> Time!Y$109</f>
        <v>1</v>
      </c>
      <c r="Z16" s="156">
        <f xml:space="preserve"> Time!Z$109</f>
        <v>1</v>
      </c>
      <c r="AA16" s="156">
        <f xml:space="preserve"> Time!AA$109</f>
        <v>1</v>
      </c>
      <c r="AB16" s="156">
        <f xml:space="preserve"> Time!AB$109</f>
        <v>1</v>
      </c>
      <c r="AC16" s="156">
        <f xml:space="preserve"> Time!AC$109</f>
        <v>1</v>
      </c>
      <c r="AD16" s="156">
        <f xml:space="preserve"> Time!AD$109</f>
        <v>1</v>
      </c>
      <c r="AE16" s="156">
        <f xml:space="preserve"> Time!AE$109</f>
        <v>1</v>
      </c>
      <c r="AF16" s="156">
        <f xml:space="preserve"> Time!AF$109</f>
        <v>1</v>
      </c>
      <c r="AG16" s="156">
        <f xml:space="preserve"> Time!AG$109</f>
        <v>1</v>
      </c>
      <c r="AH16" s="156">
        <f xml:space="preserve"> Time!AH$109</f>
        <v>1</v>
      </c>
      <c r="AI16" s="156">
        <f xml:space="preserve"> Time!AI$109</f>
        <v>1</v>
      </c>
      <c r="AJ16" s="156">
        <f xml:space="preserve"> Time!AJ$109</f>
        <v>1</v>
      </c>
      <c r="AK16" s="156">
        <f xml:space="preserve"> Time!AK$109</f>
        <v>1</v>
      </c>
      <c r="AL16" s="156">
        <f xml:space="preserve"> Time!AL$109</f>
        <v>1</v>
      </c>
      <c r="AM16" s="156">
        <f xml:space="preserve"> Time!AM$109</f>
        <v>1</v>
      </c>
      <c r="AN16" s="156">
        <f xml:space="preserve"> Time!AN$109</f>
        <v>1</v>
      </c>
      <c r="AO16" s="156">
        <f xml:space="preserve"> Time!AO$109</f>
        <v>1</v>
      </c>
      <c r="AP16" s="156">
        <f xml:space="preserve"> Time!AP$109</f>
        <v>1</v>
      </c>
      <c r="AQ16" s="156">
        <f xml:space="preserve"> Time!AQ$109</f>
        <v>1</v>
      </c>
      <c r="AR16" s="156">
        <f xml:space="preserve"> Time!AR$109</f>
        <v>1</v>
      </c>
      <c r="AS16" s="156">
        <f xml:space="preserve"> Time!AS$109</f>
        <v>1</v>
      </c>
      <c r="AT16" s="156">
        <f xml:space="preserve"> Time!AT$109</f>
        <v>1</v>
      </c>
      <c r="AU16" s="156">
        <f xml:space="preserve"> Time!AU$109</f>
        <v>1</v>
      </c>
      <c r="AV16" s="156">
        <f xml:space="preserve"> Time!AV$109</f>
        <v>1</v>
      </c>
      <c r="AW16" s="156">
        <f xml:space="preserve"> Time!AW$109</f>
        <v>1</v>
      </c>
      <c r="AX16" s="156">
        <f xml:space="preserve"> Time!AX$109</f>
        <v>1</v>
      </c>
      <c r="AY16" s="156">
        <f xml:space="preserve"> Time!AY$109</f>
        <v>1</v>
      </c>
      <c r="AZ16" s="156">
        <f xml:space="preserve"> Time!AZ$109</f>
        <v>1</v>
      </c>
      <c r="BA16" s="156">
        <f xml:space="preserve"> Time!BA$109</f>
        <v>1</v>
      </c>
      <c r="BB16" s="156">
        <f xml:space="preserve"> Time!BB$109</f>
        <v>1</v>
      </c>
      <c r="BC16" s="156">
        <f xml:space="preserve"> Time!BC$109</f>
        <v>1</v>
      </c>
      <c r="BD16" s="156">
        <f xml:space="preserve"> Time!BD$109</f>
        <v>1</v>
      </c>
      <c r="BE16" s="156">
        <f xml:space="preserve"> Time!BE$109</f>
        <v>1</v>
      </c>
      <c r="BF16" s="156">
        <f xml:space="preserve"> Time!BF$109</f>
        <v>1</v>
      </c>
      <c r="BG16" s="156">
        <f xml:space="preserve"> Time!BG$109</f>
        <v>1</v>
      </c>
      <c r="BH16" s="156">
        <f xml:space="preserve"> Time!BH$109</f>
        <v>1</v>
      </c>
      <c r="BI16" s="156">
        <f xml:space="preserve"> Time!BI$109</f>
        <v>1</v>
      </c>
      <c r="BJ16" s="156">
        <f xml:space="preserve"> Time!BJ$109</f>
        <v>1</v>
      </c>
      <c r="BK16" s="156">
        <f xml:space="preserve"> Time!BK$109</f>
        <v>1</v>
      </c>
      <c r="BL16" s="156">
        <f xml:space="preserve"> Time!BL$109</f>
        <v>1</v>
      </c>
      <c r="BM16" s="156">
        <f xml:space="preserve"> Time!BM$109</f>
        <v>1</v>
      </c>
      <c r="BN16" s="156">
        <f xml:space="preserve"> Time!BN$109</f>
        <v>1</v>
      </c>
      <c r="BO16" s="156">
        <f xml:space="preserve"> Time!BO$109</f>
        <v>1</v>
      </c>
      <c r="BP16" s="156">
        <f xml:space="preserve"> Time!BP$109</f>
        <v>1</v>
      </c>
      <c r="BQ16" s="156">
        <f xml:space="preserve"> Time!BQ$109</f>
        <v>1</v>
      </c>
      <c r="BR16" s="156">
        <f xml:space="preserve"> Time!BR$109</f>
        <v>1</v>
      </c>
      <c r="BS16" s="156">
        <f xml:space="preserve"> Time!BS$109</f>
        <v>1</v>
      </c>
      <c r="BT16" s="156">
        <f xml:space="preserve"> Time!BT$109</f>
        <v>1</v>
      </c>
      <c r="BU16" s="156">
        <f xml:space="preserve"> Time!BU$109</f>
        <v>1</v>
      </c>
      <c r="BV16" s="156">
        <f xml:space="preserve"> Time!BV$109</f>
        <v>1</v>
      </c>
      <c r="BW16" s="156">
        <f xml:space="preserve"> Time!BW$109</f>
        <v>1</v>
      </c>
      <c r="BX16" s="156">
        <f xml:space="preserve"> Time!BX$109</f>
        <v>1</v>
      </c>
      <c r="BY16" s="156">
        <f xml:space="preserve"> Time!BY$109</f>
        <v>0</v>
      </c>
      <c r="BZ16" s="156">
        <f xml:space="preserve"> Time!BZ$109</f>
        <v>0</v>
      </c>
    </row>
    <row r="17" spans="1:78" s="76" customFormat="1" x14ac:dyDescent="0.2">
      <c r="A17" s="25"/>
      <c r="B17" s="25"/>
      <c r="C17" s="74"/>
      <c r="D17" s="75"/>
      <c r="E17" s="76" t="s">
        <v>96</v>
      </c>
      <c r="G17" s="76" t="s">
        <v>93</v>
      </c>
      <c r="H17" s="76">
        <f xml:space="preserve"> SUM(J17:BZ17)</f>
        <v>47869.389566793572</v>
      </c>
      <c r="J17" s="76">
        <f xml:space="preserve"> $F14 * J15 * J16</f>
        <v>0</v>
      </c>
      <c r="K17" s="76">
        <f t="shared" ref="K17:BV17" si="1" xml:space="preserve"> $F14 * K15 * K16</f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538.44531249999989</v>
      </c>
      <c r="R17" s="76">
        <f t="shared" si="1"/>
        <v>551.90644531249984</v>
      </c>
      <c r="S17" s="76">
        <f t="shared" si="1"/>
        <v>551.90644531249984</v>
      </c>
      <c r="T17" s="76">
        <f t="shared" si="1"/>
        <v>565.70410644531228</v>
      </c>
      <c r="U17" s="76">
        <f t="shared" si="1"/>
        <v>565.70410644531228</v>
      </c>
      <c r="V17" s="76">
        <f t="shared" si="1"/>
        <v>579.84670910644513</v>
      </c>
      <c r="W17" s="76">
        <f t="shared" si="1"/>
        <v>579.84670910644513</v>
      </c>
      <c r="X17" s="76">
        <f t="shared" si="1"/>
        <v>594.34287683410616</v>
      </c>
      <c r="Y17" s="76">
        <f t="shared" si="1"/>
        <v>594.34287683410616</v>
      </c>
      <c r="Z17" s="76">
        <f t="shared" si="1"/>
        <v>609.20144875495873</v>
      </c>
      <c r="AA17" s="76">
        <f t="shared" si="1"/>
        <v>609.20144875495873</v>
      </c>
      <c r="AB17" s="76">
        <f t="shared" si="1"/>
        <v>624.43148497383265</v>
      </c>
      <c r="AC17" s="76">
        <f t="shared" si="1"/>
        <v>624.43148497383265</v>
      </c>
      <c r="AD17" s="76">
        <f t="shared" si="1"/>
        <v>640.04227209817827</v>
      </c>
      <c r="AE17" s="76">
        <f t="shared" si="1"/>
        <v>640.04227209817827</v>
      </c>
      <c r="AF17" s="76">
        <f t="shared" si="1"/>
        <v>656.04332890063279</v>
      </c>
      <c r="AG17" s="76">
        <f t="shared" si="1"/>
        <v>656.04332890063279</v>
      </c>
      <c r="AH17" s="76">
        <f t="shared" si="1"/>
        <v>672.4444121231486</v>
      </c>
      <c r="AI17" s="76">
        <f t="shared" si="1"/>
        <v>672.4444121231486</v>
      </c>
      <c r="AJ17" s="76">
        <f t="shared" si="1"/>
        <v>689.25552242622723</v>
      </c>
      <c r="AK17" s="76">
        <f t="shared" si="1"/>
        <v>689.25552242622723</v>
      </c>
      <c r="AL17" s="76">
        <f t="shared" si="1"/>
        <v>706.48691048688283</v>
      </c>
      <c r="AM17" s="76">
        <f t="shared" si="1"/>
        <v>706.48691048688283</v>
      </c>
      <c r="AN17" s="76">
        <f t="shared" si="1"/>
        <v>724.1490832490548</v>
      </c>
      <c r="AO17" s="76">
        <f t="shared" si="1"/>
        <v>724.1490832490548</v>
      </c>
      <c r="AP17" s="76">
        <f t="shared" si="1"/>
        <v>742.25281033028114</v>
      </c>
      <c r="AQ17" s="76">
        <f t="shared" si="1"/>
        <v>742.25281033028114</v>
      </c>
      <c r="AR17" s="76">
        <f t="shared" si="1"/>
        <v>760.8091305885381</v>
      </c>
      <c r="AS17" s="76">
        <f t="shared" si="1"/>
        <v>760.8091305885381</v>
      </c>
      <c r="AT17" s="76">
        <f t="shared" si="1"/>
        <v>779.82935885325139</v>
      </c>
      <c r="AU17" s="76">
        <f t="shared" si="1"/>
        <v>779.82935885325139</v>
      </c>
      <c r="AV17" s="76">
        <f t="shared" si="1"/>
        <v>799.32509282458261</v>
      </c>
      <c r="AW17" s="76">
        <f t="shared" si="1"/>
        <v>799.32509282458261</v>
      </c>
      <c r="AX17" s="76">
        <f t="shared" si="1"/>
        <v>819.30822014519708</v>
      </c>
      <c r="AY17" s="76">
        <f t="shared" si="1"/>
        <v>819.30822014519708</v>
      </c>
      <c r="AZ17" s="76">
        <f t="shared" si="1"/>
        <v>839.79092564882694</v>
      </c>
      <c r="BA17" s="76">
        <f t="shared" si="1"/>
        <v>839.79092564882694</v>
      </c>
      <c r="BB17" s="76">
        <f t="shared" si="1"/>
        <v>860.78569879004749</v>
      </c>
      <c r="BC17" s="76">
        <f t="shared" si="1"/>
        <v>860.78569879004749</v>
      </c>
      <c r="BD17" s="76">
        <f t="shared" si="1"/>
        <v>882.30534125979864</v>
      </c>
      <c r="BE17" s="76">
        <f t="shared" si="1"/>
        <v>882.30534125979864</v>
      </c>
      <c r="BF17" s="76">
        <f t="shared" si="1"/>
        <v>904.3629747912936</v>
      </c>
      <c r="BG17" s="76">
        <f t="shared" si="1"/>
        <v>904.3629747912936</v>
      </c>
      <c r="BH17" s="76">
        <f t="shared" si="1"/>
        <v>926.9720491610758</v>
      </c>
      <c r="BI17" s="76">
        <f t="shared" si="1"/>
        <v>926.9720491610758</v>
      </c>
      <c r="BJ17" s="76">
        <f t="shared" si="1"/>
        <v>950.14635039010261</v>
      </c>
      <c r="BK17" s="76">
        <f t="shared" si="1"/>
        <v>950.14635039010261</v>
      </c>
      <c r="BL17" s="76">
        <f t="shared" si="1"/>
        <v>973.90000914985512</v>
      </c>
      <c r="BM17" s="76">
        <f t="shared" si="1"/>
        <v>973.90000914985512</v>
      </c>
      <c r="BN17" s="76">
        <f t="shared" si="1"/>
        <v>998.24750937860142</v>
      </c>
      <c r="BO17" s="76">
        <f t="shared" si="1"/>
        <v>998.24750937860142</v>
      </c>
      <c r="BP17" s="76">
        <f t="shared" si="1"/>
        <v>1023.2036971130663</v>
      </c>
      <c r="BQ17" s="76">
        <f t="shared" si="1"/>
        <v>1023.2036971130663</v>
      </c>
      <c r="BR17" s="76">
        <f t="shared" si="1"/>
        <v>1048.7837895408929</v>
      </c>
      <c r="BS17" s="76">
        <f t="shared" si="1"/>
        <v>1048.7837895408929</v>
      </c>
      <c r="BT17" s="76">
        <f t="shared" si="1"/>
        <v>1075.0033842794151</v>
      </c>
      <c r="BU17" s="76">
        <f t="shared" si="1"/>
        <v>1075.0033842794151</v>
      </c>
      <c r="BV17" s="76">
        <f t="shared" si="1"/>
        <v>1101.8784688864002</v>
      </c>
      <c r="BW17" s="76">
        <f t="shared" ref="BW17:BZ17" si="2" xml:space="preserve"> $F14 * BW15 * BW16</f>
        <v>1101.8784688864002</v>
      </c>
      <c r="BX17" s="76">
        <f t="shared" si="2"/>
        <v>1129.4254306085602</v>
      </c>
      <c r="BY17" s="76">
        <f t="shared" si="2"/>
        <v>0</v>
      </c>
      <c r="BZ17" s="76">
        <f t="shared" si="2"/>
        <v>0</v>
      </c>
    </row>
    <row r="18" spans="1:78" s="76" customFormat="1" x14ac:dyDescent="0.2">
      <c r="A18" s="25"/>
      <c r="B18" s="25"/>
      <c r="C18" s="74"/>
      <c r="D18" s="75"/>
    </row>
    <row r="19" spans="1:78" s="76" customFormat="1" x14ac:dyDescent="0.2">
      <c r="A19" s="25"/>
      <c r="B19" s="25" t="s">
        <v>97</v>
      </c>
      <c r="C19" s="74"/>
      <c r="D19" s="75"/>
    </row>
    <row r="20" spans="1:78" s="252" customFormat="1" x14ac:dyDescent="0.2">
      <c r="A20" s="250"/>
      <c r="B20" s="250"/>
      <c r="C20" s="251"/>
      <c r="E20" s="252" t="str">
        <f xml:space="preserve"> InpC!E$36</f>
        <v>Annual electricity price</v>
      </c>
      <c r="F20" s="252">
        <f xml:space="preserve"> InpC!F$36</f>
        <v>40</v>
      </c>
      <c r="G20" s="252" t="str">
        <f xml:space="preserve"> InpC!G$36</f>
        <v>EUR k p.a.</v>
      </c>
    </row>
    <row r="21" spans="1:78" s="76" customFormat="1" x14ac:dyDescent="0.2">
      <c r="A21" s="25"/>
      <c r="B21" s="25"/>
      <c r="C21" s="74"/>
      <c r="D21" s="75"/>
      <c r="E21" s="122" t="str">
        <f xml:space="preserve"> InpC!E$65</f>
        <v>Semi annual period in a year</v>
      </c>
      <c r="F21" s="122">
        <f xml:space="preserve"> InpC!F$65</f>
        <v>2</v>
      </c>
      <c r="G21" s="122" t="str">
        <f xml:space="preserve"> InpC!G$65</f>
        <v>periods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</row>
    <row r="22" spans="1:78" s="255" customFormat="1" x14ac:dyDescent="0.2">
      <c r="A22" s="253"/>
      <c r="B22" s="253"/>
      <c r="C22" s="254"/>
      <c r="E22" s="255" t="s">
        <v>99</v>
      </c>
      <c r="F22" s="255">
        <f xml:space="preserve"> F20 / F21</f>
        <v>20</v>
      </c>
      <c r="G22" s="255" t="s">
        <v>105</v>
      </c>
    </row>
    <row r="23" spans="1:78" s="76" customFormat="1" x14ac:dyDescent="0.2">
      <c r="A23" s="25"/>
      <c r="B23" s="25"/>
      <c r="C23" s="74"/>
      <c r="D23" s="75"/>
    </row>
    <row r="24" spans="1:78" s="76" customFormat="1" x14ac:dyDescent="0.2">
      <c r="A24" s="25"/>
      <c r="B24" s="25"/>
      <c r="C24" s="74"/>
      <c r="D24" s="75"/>
      <c r="E24" s="198" t="str">
        <f xml:space="preserve"> E$22</f>
        <v>Electricity price - semi</v>
      </c>
      <c r="F24" s="198">
        <f t="shared" ref="F24:G24" si="3" xml:space="preserve"> F$22</f>
        <v>20</v>
      </c>
      <c r="G24" s="198" t="str">
        <f t="shared" si="3"/>
        <v>EUR k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</row>
    <row r="25" spans="1:78" s="126" customFormat="1" x14ac:dyDescent="0.2">
      <c r="A25" s="124"/>
      <c r="B25" s="124"/>
      <c r="C25" s="125"/>
      <c r="E25" s="127" t="str">
        <f xml:space="preserve"> Esc!E$14</f>
        <v>CPI escalation factor</v>
      </c>
      <c r="F25" s="127">
        <f xml:space="preserve"> Esc!F$14</f>
        <v>0</v>
      </c>
      <c r="G25" s="127" t="str">
        <f xml:space="preserve"> Esc!G$14</f>
        <v>factor</v>
      </c>
      <c r="H25" s="127">
        <f xml:space="preserve"> Esc!H$14</f>
        <v>0</v>
      </c>
      <c r="I25" s="127">
        <f xml:space="preserve"> Esc!I$14</f>
        <v>0</v>
      </c>
      <c r="J25" s="127">
        <f xml:space="preserve"> Esc!J$14</f>
        <v>1</v>
      </c>
      <c r="K25" s="127">
        <f xml:space="preserve"> Esc!K$14</f>
        <v>1</v>
      </c>
      <c r="L25" s="127">
        <f xml:space="preserve"> Esc!L$14</f>
        <v>1.0249999999999999</v>
      </c>
      <c r="M25" s="127">
        <f xml:space="preserve"> Esc!M$14</f>
        <v>1.0249999999999999</v>
      </c>
      <c r="N25" s="127">
        <f xml:space="preserve"> Esc!N$14</f>
        <v>1.0506249999999999</v>
      </c>
      <c r="O25" s="127">
        <f xml:space="preserve"> Esc!O$14</f>
        <v>1.0506249999999999</v>
      </c>
      <c r="P25" s="127">
        <f xml:space="preserve"> Esc!P$14</f>
        <v>1.0768906249999999</v>
      </c>
      <c r="Q25" s="127">
        <f xml:space="preserve"> Esc!Q$14</f>
        <v>1.0768906249999999</v>
      </c>
      <c r="R25" s="127">
        <f xml:space="preserve"> Esc!R$14</f>
        <v>1.1038128906249998</v>
      </c>
      <c r="S25" s="127">
        <f xml:space="preserve"> Esc!S$14</f>
        <v>1.1038128906249998</v>
      </c>
      <c r="T25" s="127">
        <f xml:space="preserve"> Esc!T$14</f>
        <v>1.1314082128906247</v>
      </c>
      <c r="U25" s="127">
        <f xml:space="preserve"> Esc!U$14</f>
        <v>1.1314082128906247</v>
      </c>
      <c r="V25" s="127">
        <f xml:space="preserve"> Esc!V$14</f>
        <v>1.1596934182128902</v>
      </c>
      <c r="W25" s="127">
        <f xml:space="preserve"> Esc!W$14</f>
        <v>1.1596934182128902</v>
      </c>
      <c r="X25" s="127">
        <f xml:space="preserve"> Esc!X$14</f>
        <v>1.1886857536682123</v>
      </c>
      <c r="Y25" s="127">
        <f xml:space="preserve"> Esc!Y$14</f>
        <v>1.1886857536682123</v>
      </c>
      <c r="Z25" s="127">
        <f xml:space="preserve"> Esc!Z$14</f>
        <v>1.2184028975099175</v>
      </c>
      <c r="AA25" s="127">
        <f xml:space="preserve"> Esc!AA$14</f>
        <v>1.2184028975099175</v>
      </c>
      <c r="AB25" s="127">
        <f xml:space="preserve"> Esc!AB$14</f>
        <v>1.2488629699476652</v>
      </c>
      <c r="AC25" s="127">
        <f xml:space="preserve"> Esc!AC$14</f>
        <v>1.2488629699476652</v>
      </c>
      <c r="AD25" s="127">
        <f xml:space="preserve"> Esc!AD$14</f>
        <v>1.2800845441963566</v>
      </c>
      <c r="AE25" s="127">
        <f xml:space="preserve"> Esc!AE$14</f>
        <v>1.2800845441963566</v>
      </c>
      <c r="AF25" s="127">
        <f xml:space="preserve"> Esc!AF$14</f>
        <v>1.3120866578012655</v>
      </c>
      <c r="AG25" s="127">
        <f xml:space="preserve"> Esc!AG$14</f>
        <v>1.3120866578012655</v>
      </c>
      <c r="AH25" s="127">
        <f xml:space="preserve"> Esc!AH$14</f>
        <v>1.3448888242462971</v>
      </c>
      <c r="AI25" s="127">
        <f xml:space="preserve"> Esc!AI$14</f>
        <v>1.3448888242462971</v>
      </c>
      <c r="AJ25" s="127">
        <f xml:space="preserve"> Esc!AJ$14</f>
        <v>1.3785110448524545</v>
      </c>
      <c r="AK25" s="127">
        <f xml:space="preserve"> Esc!AK$14</f>
        <v>1.3785110448524545</v>
      </c>
      <c r="AL25" s="127">
        <f xml:space="preserve"> Esc!AL$14</f>
        <v>1.4129738209737657</v>
      </c>
      <c r="AM25" s="127">
        <f xml:space="preserve"> Esc!AM$14</f>
        <v>1.4129738209737657</v>
      </c>
      <c r="AN25" s="127">
        <f xml:space="preserve"> Esc!AN$14</f>
        <v>1.4482981664981096</v>
      </c>
      <c r="AO25" s="127">
        <f xml:space="preserve"> Esc!AO$14</f>
        <v>1.4482981664981096</v>
      </c>
      <c r="AP25" s="127">
        <f xml:space="preserve"> Esc!AP$14</f>
        <v>1.4845056206605622</v>
      </c>
      <c r="AQ25" s="127">
        <f xml:space="preserve"> Esc!AQ$14</f>
        <v>1.4845056206605622</v>
      </c>
      <c r="AR25" s="127">
        <f xml:space="preserve"> Esc!AR$14</f>
        <v>1.5216182611770761</v>
      </c>
      <c r="AS25" s="127">
        <f xml:space="preserve"> Esc!AS$14</f>
        <v>1.5216182611770761</v>
      </c>
      <c r="AT25" s="127">
        <f xml:space="preserve"> Esc!AT$14</f>
        <v>1.5596587177065029</v>
      </c>
      <c r="AU25" s="127">
        <f xml:space="preserve"> Esc!AU$14</f>
        <v>1.5596587177065029</v>
      </c>
      <c r="AV25" s="127">
        <f xml:space="preserve"> Esc!AV$14</f>
        <v>1.5986501856491653</v>
      </c>
      <c r="AW25" s="127">
        <f xml:space="preserve"> Esc!AW$14</f>
        <v>1.5986501856491653</v>
      </c>
      <c r="AX25" s="127">
        <f xml:space="preserve"> Esc!AX$14</f>
        <v>1.6386164402903942</v>
      </c>
      <c r="AY25" s="127">
        <f xml:space="preserve"> Esc!AY$14</f>
        <v>1.6386164402903942</v>
      </c>
      <c r="AZ25" s="127">
        <f xml:space="preserve"> Esc!AZ$14</f>
        <v>1.6795818512976539</v>
      </c>
      <c r="BA25" s="127">
        <f xml:space="preserve"> Esc!BA$14</f>
        <v>1.6795818512976539</v>
      </c>
      <c r="BB25" s="127">
        <f xml:space="preserve"> Esc!BB$14</f>
        <v>1.721571397580095</v>
      </c>
      <c r="BC25" s="127">
        <f xml:space="preserve"> Esc!BC$14</f>
        <v>1.721571397580095</v>
      </c>
      <c r="BD25" s="127">
        <f xml:space="preserve"> Esc!BD$14</f>
        <v>1.7646106825195973</v>
      </c>
      <c r="BE25" s="127">
        <f xml:space="preserve"> Esc!BE$14</f>
        <v>1.7646106825195973</v>
      </c>
      <c r="BF25" s="127">
        <f xml:space="preserve"> Esc!BF$14</f>
        <v>1.8087259495825871</v>
      </c>
      <c r="BG25" s="127">
        <f xml:space="preserve"> Esc!BG$14</f>
        <v>1.8087259495825871</v>
      </c>
      <c r="BH25" s="127">
        <f xml:space="preserve"> Esc!BH$14</f>
        <v>1.8539440983221516</v>
      </c>
      <c r="BI25" s="127">
        <f xml:space="preserve"> Esc!BI$14</f>
        <v>1.8539440983221516</v>
      </c>
      <c r="BJ25" s="127">
        <f xml:space="preserve"> Esc!BJ$14</f>
        <v>1.9002927007802053</v>
      </c>
      <c r="BK25" s="127">
        <f xml:space="preserve"> Esc!BK$14</f>
        <v>1.9002927007802053</v>
      </c>
      <c r="BL25" s="127">
        <f xml:space="preserve"> Esc!BL$14</f>
        <v>1.9478000182997102</v>
      </c>
      <c r="BM25" s="127">
        <f xml:space="preserve"> Esc!BM$14</f>
        <v>1.9478000182997102</v>
      </c>
      <c r="BN25" s="127">
        <f xml:space="preserve"> Esc!BN$14</f>
        <v>1.9964950187572028</v>
      </c>
      <c r="BO25" s="127">
        <f xml:space="preserve"> Esc!BO$14</f>
        <v>1.9964950187572028</v>
      </c>
      <c r="BP25" s="127">
        <f xml:space="preserve"> Esc!BP$14</f>
        <v>2.0464073942261325</v>
      </c>
      <c r="BQ25" s="127">
        <f xml:space="preserve"> Esc!BQ$14</f>
        <v>2.0464073942261325</v>
      </c>
      <c r="BR25" s="127">
        <f xml:space="preserve"> Esc!BR$14</f>
        <v>2.0975675790817858</v>
      </c>
      <c r="BS25" s="127">
        <f xml:space="preserve"> Esc!BS$14</f>
        <v>2.0975675790817858</v>
      </c>
      <c r="BT25" s="127">
        <f xml:space="preserve"> Esc!BT$14</f>
        <v>2.1500067685588302</v>
      </c>
      <c r="BU25" s="127">
        <f xml:space="preserve"> Esc!BU$14</f>
        <v>2.1500067685588302</v>
      </c>
      <c r="BV25" s="127">
        <f xml:space="preserve"> Esc!BV$14</f>
        <v>2.2037569377728006</v>
      </c>
      <c r="BW25" s="127">
        <f xml:space="preserve"> Esc!BW$14</f>
        <v>2.2037569377728006</v>
      </c>
      <c r="BX25" s="127">
        <f xml:space="preserve"> Esc!BX$14</f>
        <v>2.2588508612171205</v>
      </c>
      <c r="BY25" s="127">
        <f xml:space="preserve"> Esc!BY$14</f>
        <v>2.2588508612171205</v>
      </c>
      <c r="BZ25" s="127">
        <f xml:space="preserve"> Esc!BZ$14</f>
        <v>2.3153221327475482</v>
      </c>
    </row>
    <row r="26" spans="1:78" s="155" customFormat="1" x14ac:dyDescent="0.2">
      <c r="A26" s="123"/>
      <c r="B26" s="123"/>
      <c r="C26" s="154"/>
      <c r="E26" s="156" t="str">
        <f xml:space="preserve"> Time!E$109</f>
        <v>Operations period PPF</v>
      </c>
      <c r="F26" s="156">
        <f xml:space="preserve"> Time!F$109</f>
        <v>0</v>
      </c>
      <c r="G26" s="156" t="str">
        <f xml:space="preserve"> Time!G$109</f>
        <v>factor</v>
      </c>
      <c r="H26" s="156">
        <f xml:space="preserve"> Time!H$109</f>
        <v>60</v>
      </c>
      <c r="I26" s="156">
        <f xml:space="preserve"> Time!I$109</f>
        <v>0</v>
      </c>
      <c r="J26" s="156">
        <f xml:space="preserve"> Time!J$109</f>
        <v>0</v>
      </c>
      <c r="K26" s="156">
        <f xml:space="preserve"> Time!K$109</f>
        <v>0</v>
      </c>
      <c r="L26" s="156">
        <f xml:space="preserve"> Time!L$109</f>
        <v>0</v>
      </c>
      <c r="M26" s="156">
        <f xml:space="preserve"> Time!M$109</f>
        <v>0</v>
      </c>
      <c r="N26" s="156">
        <f xml:space="preserve"> Time!N$109</f>
        <v>0</v>
      </c>
      <c r="O26" s="156">
        <f xml:space="preserve"> Time!O$109</f>
        <v>0</v>
      </c>
      <c r="P26" s="156">
        <f xml:space="preserve"> Time!P$109</f>
        <v>0</v>
      </c>
      <c r="Q26" s="156">
        <f xml:space="preserve"> Time!Q$109</f>
        <v>1</v>
      </c>
      <c r="R26" s="156">
        <f xml:space="preserve"> Time!R$109</f>
        <v>1</v>
      </c>
      <c r="S26" s="156">
        <f xml:space="preserve"> Time!S$109</f>
        <v>1</v>
      </c>
      <c r="T26" s="156">
        <f xml:space="preserve"> Time!T$109</f>
        <v>1</v>
      </c>
      <c r="U26" s="156">
        <f xml:space="preserve"> Time!U$109</f>
        <v>1</v>
      </c>
      <c r="V26" s="156">
        <f xml:space="preserve"> Time!V$109</f>
        <v>1</v>
      </c>
      <c r="W26" s="156">
        <f xml:space="preserve"> Time!W$109</f>
        <v>1</v>
      </c>
      <c r="X26" s="156">
        <f xml:space="preserve"> Time!X$109</f>
        <v>1</v>
      </c>
      <c r="Y26" s="156">
        <f xml:space="preserve"> Time!Y$109</f>
        <v>1</v>
      </c>
      <c r="Z26" s="156">
        <f xml:space="preserve"> Time!Z$109</f>
        <v>1</v>
      </c>
      <c r="AA26" s="156">
        <f xml:space="preserve"> Time!AA$109</f>
        <v>1</v>
      </c>
      <c r="AB26" s="156">
        <f xml:space="preserve"> Time!AB$109</f>
        <v>1</v>
      </c>
      <c r="AC26" s="156">
        <f xml:space="preserve"> Time!AC$109</f>
        <v>1</v>
      </c>
      <c r="AD26" s="156">
        <f xml:space="preserve"> Time!AD$109</f>
        <v>1</v>
      </c>
      <c r="AE26" s="156">
        <f xml:space="preserve"> Time!AE$109</f>
        <v>1</v>
      </c>
      <c r="AF26" s="156">
        <f xml:space="preserve"> Time!AF$109</f>
        <v>1</v>
      </c>
      <c r="AG26" s="156">
        <f xml:space="preserve"> Time!AG$109</f>
        <v>1</v>
      </c>
      <c r="AH26" s="156">
        <f xml:space="preserve"> Time!AH$109</f>
        <v>1</v>
      </c>
      <c r="AI26" s="156">
        <f xml:space="preserve"> Time!AI$109</f>
        <v>1</v>
      </c>
      <c r="AJ26" s="156">
        <f xml:space="preserve"> Time!AJ$109</f>
        <v>1</v>
      </c>
      <c r="AK26" s="156">
        <f xml:space="preserve"> Time!AK$109</f>
        <v>1</v>
      </c>
      <c r="AL26" s="156">
        <f xml:space="preserve"> Time!AL$109</f>
        <v>1</v>
      </c>
      <c r="AM26" s="156">
        <f xml:space="preserve"> Time!AM$109</f>
        <v>1</v>
      </c>
      <c r="AN26" s="156">
        <f xml:space="preserve"> Time!AN$109</f>
        <v>1</v>
      </c>
      <c r="AO26" s="156">
        <f xml:space="preserve"> Time!AO$109</f>
        <v>1</v>
      </c>
      <c r="AP26" s="156">
        <f xml:space="preserve"> Time!AP$109</f>
        <v>1</v>
      </c>
      <c r="AQ26" s="156">
        <f xml:space="preserve"> Time!AQ$109</f>
        <v>1</v>
      </c>
      <c r="AR26" s="156">
        <f xml:space="preserve"> Time!AR$109</f>
        <v>1</v>
      </c>
      <c r="AS26" s="156">
        <f xml:space="preserve"> Time!AS$109</f>
        <v>1</v>
      </c>
      <c r="AT26" s="156">
        <f xml:space="preserve"> Time!AT$109</f>
        <v>1</v>
      </c>
      <c r="AU26" s="156">
        <f xml:space="preserve"> Time!AU$109</f>
        <v>1</v>
      </c>
      <c r="AV26" s="156">
        <f xml:space="preserve"> Time!AV$109</f>
        <v>1</v>
      </c>
      <c r="AW26" s="156">
        <f xml:space="preserve"> Time!AW$109</f>
        <v>1</v>
      </c>
      <c r="AX26" s="156">
        <f xml:space="preserve"> Time!AX$109</f>
        <v>1</v>
      </c>
      <c r="AY26" s="156">
        <f xml:space="preserve"> Time!AY$109</f>
        <v>1</v>
      </c>
      <c r="AZ26" s="156">
        <f xml:space="preserve"> Time!AZ$109</f>
        <v>1</v>
      </c>
      <c r="BA26" s="156">
        <f xml:space="preserve"> Time!BA$109</f>
        <v>1</v>
      </c>
      <c r="BB26" s="156">
        <f xml:space="preserve"> Time!BB$109</f>
        <v>1</v>
      </c>
      <c r="BC26" s="156">
        <f xml:space="preserve"> Time!BC$109</f>
        <v>1</v>
      </c>
      <c r="BD26" s="156">
        <f xml:space="preserve"> Time!BD$109</f>
        <v>1</v>
      </c>
      <c r="BE26" s="156">
        <f xml:space="preserve"> Time!BE$109</f>
        <v>1</v>
      </c>
      <c r="BF26" s="156">
        <f xml:space="preserve"> Time!BF$109</f>
        <v>1</v>
      </c>
      <c r="BG26" s="156">
        <f xml:space="preserve"> Time!BG$109</f>
        <v>1</v>
      </c>
      <c r="BH26" s="156">
        <f xml:space="preserve"> Time!BH$109</f>
        <v>1</v>
      </c>
      <c r="BI26" s="156">
        <f xml:space="preserve"> Time!BI$109</f>
        <v>1</v>
      </c>
      <c r="BJ26" s="156">
        <f xml:space="preserve"> Time!BJ$109</f>
        <v>1</v>
      </c>
      <c r="BK26" s="156">
        <f xml:space="preserve"> Time!BK$109</f>
        <v>1</v>
      </c>
      <c r="BL26" s="156">
        <f xml:space="preserve"> Time!BL$109</f>
        <v>1</v>
      </c>
      <c r="BM26" s="156">
        <f xml:space="preserve"> Time!BM$109</f>
        <v>1</v>
      </c>
      <c r="BN26" s="156">
        <f xml:space="preserve"> Time!BN$109</f>
        <v>1</v>
      </c>
      <c r="BO26" s="156">
        <f xml:space="preserve"> Time!BO$109</f>
        <v>1</v>
      </c>
      <c r="BP26" s="156">
        <f xml:space="preserve"> Time!BP$109</f>
        <v>1</v>
      </c>
      <c r="BQ26" s="156">
        <f xml:space="preserve"> Time!BQ$109</f>
        <v>1</v>
      </c>
      <c r="BR26" s="156">
        <f xml:space="preserve"> Time!BR$109</f>
        <v>1</v>
      </c>
      <c r="BS26" s="156">
        <f xml:space="preserve"> Time!BS$109</f>
        <v>1</v>
      </c>
      <c r="BT26" s="156">
        <f xml:space="preserve"> Time!BT$109</f>
        <v>1</v>
      </c>
      <c r="BU26" s="156">
        <f xml:space="preserve"> Time!BU$109</f>
        <v>1</v>
      </c>
      <c r="BV26" s="156">
        <f xml:space="preserve"> Time!BV$109</f>
        <v>1</v>
      </c>
      <c r="BW26" s="156">
        <f xml:space="preserve"> Time!BW$109</f>
        <v>1</v>
      </c>
      <c r="BX26" s="156">
        <f xml:space="preserve"> Time!BX$109</f>
        <v>1</v>
      </c>
      <c r="BY26" s="156">
        <f xml:space="preserve"> Time!BY$109</f>
        <v>0</v>
      </c>
      <c r="BZ26" s="156">
        <f xml:space="preserve"> Time!BZ$109</f>
        <v>0</v>
      </c>
    </row>
    <row r="27" spans="1:78" s="76" customFormat="1" x14ac:dyDescent="0.2">
      <c r="A27" s="25"/>
      <c r="B27" s="25"/>
      <c r="C27" s="74"/>
      <c r="D27" s="75"/>
      <c r="E27" s="76" t="s">
        <v>97</v>
      </c>
      <c r="G27" s="76" t="s">
        <v>105</v>
      </c>
      <c r="J27" s="76">
        <f xml:space="preserve"> $F24 * J25 * J26</f>
        <v>0</v>
      </c>
      <c r="K27" s="76">
        <f t="shared" ref="K27" si="4" xml:space="preserve"> $F24 * K25 * K26</f>
        <v>0</v>
      </c>
      <c r="L27" s="76">
        <f t="shared" ref="L27" si="5" xml:space="preserve"> $F24 * L25 * L26</f>
        <v>0</v>
      </c>
      <c r="M27" s="76">
        <f t="shared" ref="M27" si="6" xml:space="preserve"> $F24 * M25 * M26</f>
        <v>0</v>
      </c>
      <c r="N27" s="76">
        <f t="shared" ref="N27" si="7" xml:space="preserve"> $F24 * N25 * N26</f>
        <v>0</v>
      </c>
      <c r="O27" s="76">
        <f t="shared" ref="O27" si="8" xml:space="preserve"> $F24 * O25 * O26</f>
        <v>0</v>
      </c>
      <c r="P27" s="76">
        <f t="shared" ref="P27" si="9" xml:space="preserve"> $F24 * P25 * P26</f>
        <v>0</v>
      </c>
      <c r="Q27" s="76">
        <f t="shared" ref="Q27" si="10" xml:space="preserve"> $F24 * Q25 * Q26</f>
        <v>21.537812499999998</v>
      </c>
      <c r="R27" s="76">
        <f t="shared" ref="R27" si="11" xml:space="preserve"> $F24 * R25 * R26</f>
        <v>22.076257812499996</v>
      </c>
      <c r="S27" s="76">
        <f t="shared" ref="S27" si="12" xml:space="preserve"> $F24 * S25 * S26</f>
        <v>22.076257812499996</v>
      </c>
      <c r="T27" s="76">
        <f t="shared" ref="T27" si="13" xml:space="preserve"> $F24 * T25 * T26</f>
        <v>22.628164257812493</v>
      </c>
      <c r="U27" s="76">
        <f t="shared" ref="U27" si="14" xml:space="preserve"> $F24 * U25 * U26</f>
        <v>22.628164257812493</v>
      </c>
      <c r="V27" s="76">
        <f t="shared" ref="V27" si="15" xml:space="preserve"> $F24 * V25 * V26</f>
        <v>23.193868364257803</v>
      </c>
      <c r="W27" s="76">
        <f t="shared" ref="W27" si="16" xml:space="preserve"> $F24 * W25 * W26</f>
        <v>23.193868364257803</v>
      </c>
      <c r="X27" s="76">
        <f t="shared" ref="X27" si="17" xml:space="preserve"> $F24 * X25 * X26</f>
        <v>23.773715073364244</v>
      </c>
      <c r="Y27" s="76">
        <f t="shared" ref="Y27" si="18" xml:space="preserve"> $F24 * Y25 * Y26</f>
        <v>23.773715073364244</v>
      </c>
      <c r="Z27" s="76">
        <f t="shared" ref="Z27" si="19" xml:space="preserve"> $F24 * Z25 * Z26</f>
        <v>24.368057950198349</v>
      </c>
      <c r="AA27" s="76">
        <f t="shared" ref="AA27" si="20" xml:space="preserve"> $F24 * AA25 * AA26</f>
        <v>24.368057950198349</v>
      </c>
      <c r="AB27" s="76">
        <f t="shared" ref="AB27" si="21" xml:space="preserve"> $F24 * AB25 * AB26</f>
        <v>24.977259398953304</v>
      </c>
      <c r="AC27" s="76">
        <f t="shared" ref="AC27" si="22" xml:space="preserve"> $F24 * AC25 * AC26</f>
        <v>24.977259398953304</v>
      </c>
      <c r="AD27" s="76">
        <f t="shared" ref="AD27" si="23" xml:space="preserve"> $F24 * AD25 * AD26</f>
        <v>25.601690883927134</v>
      </c>
      <c r="AE27" s="76">
        <f t="shared" ref="AE27" si="24" xml:space="preserve"> $F24 * AE25 * AE26</f>
        <v>25.601690883927134</v>
      </c>
      <c r="AF27" s="76">
        <f t="shared" ref="AF27" si="25" xml:space="preserve"> $F24 * AF25 * AF26</f>
        <v>26.241733156025312</v>
      </c>
      <c r="AG27" s="76">
        <f t="shared" ref="AG27" si="26" xml:space="preserve"> $F24 * AG25 * AG26</f>
        <v>26.241733156025312</v>
      </c>
      <c r="AH27" s="76">
        <f t="shared" ref="AH27" si="27" xml:space="preserve"> $F24 * AH25 * AH26</f>
        <v>26.897776484925942</v>
      </c>
      <c r="AI27" s="76">
        <f t="shared" ref="AI27" si="28" xml:space="preserve"> $F24 * AI25 * AI26</f>
        <v>26.897776484925942</v>
      </c>
      <c r="AJ27" s="76">
        <f t="shared" ref="AJ27" si="29" xml:space="preserve"> $F24 * AJ25 * AJ26</f>
        <v>27.57022089704909</v>
      </c>
      <c r="AK27" s="76">
        <f t="shared" ref="AK27" si="30" xml:space="preserve"> $F24 * AK25 * AK26</f>
        <v>27.57022089704909</v>
      </c>
      <c r="AL27" s="76">
        <f t="shared" ref="AL27" si="31" xml:space="preserve"> $F24 * AL25 * AL26</f>
        <v>28.259476419475313</v>
      </c>
      <c r="AM27" s="76">
        <f t="shared" ref="AM27" si="32" xml:space="preserve"> $F24 * AM25 * AM26</f>
        <v>28.259476419475313</v>
      </c>
      <c r="AN27" s="76">
        <f t="shared" ref="AN27" si="33" xml:space="preserve"> $F24 * AN25 * AN26</f>
        <v>28.965963329962193</v>
      </c>
      <c r="AO27" s="76">
        <f t="shared" ref="AO27" si="34" xml:space="preserve"> $F24 * AO25 * AO26</f>
        <v>28.965963329962193</v>
      </c>
      <c r="AP27" s="76">
        <f t="shared" ref="AP27" si="35" xml:space="preserve"> $F24 * AP25 * AP26</f>
        <v>29.690112413211246</v>
      </c>
      <c r="AQ27" s="76">
        <f t="shared" ref="AQ27" si="36" xml:space="preserve"> $F24 * AQ25 * AQ26</f>
        <v>29.690112413211246</v>
      </c>
      <c r="AR27" s="76">
        <f t="shared" ref="AR27" si="37" xml:space="preserve"> $F24 * AR25 * AR26</f>
        <v>30.432365223541524</v>
      </c>
      <c r="AS27" s="76">
        <f t="shared" ref="AS27" si="38" xml:space="preserve"> $F24 * AS25 * AS26</f>
        <v>30.432365223541524</v>
      </c>
      <c r="AT27" s="76">
        <f t="shared" ref="AT27" si="39" xml:space="preserve"> $F24 * AT25 * AT26</f>
        <v>31.193174354130058</v>
      </c>
      <c r="AU27" s="76">
        <f t="shared" ref="AU27" si="40" xml:space="preserve"> $F24 * AU25 * AU26</f>
        <v>31.193174354130058</v>
      </c>
      <c r="AV27" s="76">
        <f t="shared" ref="AV27" si="41" xml:space="preserve"> $F24 * AV25 * AV26</f>
        <v>31.973003712983306</v>
      </c>
      <c r="AW27" s="76">
        <f t="shared" ref="AW27" si="42" xml:space="preserve"> $F24 * AW25 * AW26</f>
        <v>31.973003712983306</v>
      </c>
      <c r="AX27" s="76">
        <f t="shared" ref="AX27" si="43" xml:space="preserve"> $F24 * AX25 * AX26</f>
        <v>32.772328805807888</v>
      </c>
      <c r="AY27" s="76">
        <f t="shared" ref="AY27" si="44" xml:space="preserve"> $F24 * AY25 * AY26</f>
        <v>32.772328805807888</v>
      </c>
      <c r="AZ27" s="76">
        <f t="shared" ref="AZ27" si="45" xml:space="preserve"> $F24 * AZ25 * AZ26</f>
        <v>33.591637025953077</v>
      </c>
      <c r="BA27" s="76">
        <f t="shared" ref="BA27" si="46" xml:space="preserve"> $F24 * BA25 * BA26</f>
        <v>33.591637025953077</v>
      </c>
      <c r="BB27" s="76">
        <f t="shared" ref="BB27" si="47" xml:space="preserve"> $F24 * BB25 * BB26</f>
        <v>34.431427951601904</v>
      </c>
      <c r="BC27" s="76">
        <f t="shared" ref="BC27" si="48" xml:space="preserve"> $F24 * BC25 * BC26</f>
        <v>34.431427951601904</v>
      </c>
      <c r="BD27" s="76">
        <f t="shared" ref="BD27" si="49" xml:space="preserve"> $F24 * BD25 * BD26</f>
        <v>35.292213650391943</v>
      </c>
      <c r="BE27" s="76">
        <f t="shared" ref="BE27" si="50" xml:space="preserve"> $F24 * BE25 * BE26</f>
        <v>35.292213650391943</v>
      </c>
      <c r="BF27" s="76">
        <f t="shared" ref="BF27" si="51" xml:space="preserve"> $F24 * BF25 * BF26</f>
        <v>36.174518991651745</v>
      </c>
      <c r="BG27" s="76">
        <f t="shared" ref="BG27" si="52" xml:space="preserve"> $F24 * BG25 * BG26</f>
        <v>36.174518991651745</v>
      </c>
      <c r="BH27" s="76">
        <f t="shared" ref="BH27" si="53" xml:space="preserve"> $F24 * BH25 * BH26</f>
        <v>37.078881966443035</v>
      </c>
      <c r="BI27" s="76">
        <f t="shared" ref="BI27" si="54" xml:space="preserve"> $F24 * BI25 * BI26</f>
        <v>37.078881966443035</v>
      </c>
      <c r="BJ27" s="76">
        <f t="shared" ref="BJ27" si="55" xml:space="preserve"> $F24 * BJ25 * BJ26</f>
        <v>38.005854015604108</v>
      </c>
      <c r="BK27" s="76">
        <f t="shared" ref="BK27" si="56" xml:space="preserve"> $F24 * BK25 * BK26</f>
        <v>38.005854015604108</v>
      </c>
      <c r="BL27" s="76">
        <f t="shared" ref="BL27" si="57" xml:space="preserve"> $F24 * BL25 * BL26</f>
        <v>38.9560003659942</v>
      </c>
      <c r="BM27" s="76">
        <f t="shared" ref="BM27" si="58" xml:space="preserve"> $F24 * BM25 * BM26</f>
        <v>38.9560003659942</v>
      </c>
      <c r="BN27" s="76">
        <f t="shared" ref="BN27" si="59" xml:space="preserve"> $F24 * BN25 * BN26</f>
        <v>39.929900375144058</v>
      </c>
      <c r="BO27" s="76">
        <f t="shared" ref="BO27" si="60" xml:space="preserve"> $F24 * BO25 * BO26</f>
        <v>39.929900375144058</v>
      </c>
      <c r="BP27" s="76">
        <f t="shared" ref="BP27" si="61" xml:space="preserve"> $F24 * BP25 * BP26</f>
        <v>40.928147884522652</v>
      </c>
      <c r="BQ27" s="76">
        <f t="shared" ref="BQ27" si="62" xml:space="preserve"> $F24 * BQ25 * BQ26</f>
        <v>40.928147884522652</v>
      </c>
      <c r="BR27" s="76">
        <f t="shared" ref="BR27" si="63" xml:space="preserve"> $F24 * BR25 * BR26</f>
        <v>41.95135158163572</v>
      </c>
      <c r="BS27" s="76">
        <f t="shared" ref="BS27" si="64" xml:space="preserve"> $F24 * BS25 * BS26</f>
        <v>41.95135158163572</v>
      </c>
      <c r="BT27" s="76">
        <f t="shared" ref="BT27" si="65" xml:space="preserve"> $F24 * BT25 * BT26</f>
        <v>43.000135371176604</v>
      </c>
      <c r="BU27" s="76">
        <f t="shared" ref="BU27" si="66" xml:space="preserve"> $F24 * BU25 * BU26</f>
        <v>43.000135371176604</v>
      </c>
      <c r="BV27" s="76">
        <f t="shared" ref="BV27" si="67" xml:space="preserve"> $F24 * BV25 * BV26</f>
        <v>44.07513875545601</v>
      </c>
      <c r="BW27" s="76">
        <f t="shared" ref="BW27" si="68" xml:space="preserve"> $F24 * BW25 * BW26</f>
        <v>44.07513875545601</v>
      </c>
      <c r="BX27" s="76">
        <f t="shared" ref="BX27" si="69" xml:space="preserve"> $F24 * BX25 * BX26</f>
        <v>45.177017224342407</v>
      </c>
      <c r="BY27" s="76">
        <f t="shared" ref="BY27" si="70" xml:space="preserve"> $F24 * BY25 * BY26</f>
        <v>0</v>
      </c>
      <c r="BZ27" s="76">
        <f t="shared" ref="BZ27" si="71" xml:space="preserve"> $F24 * BZ25 * BZ26</f>
        <v>0</v>
      </c>
    </row>
    <row r="28" spans="1:78" s="76" customFormat="1" x14ac:dyDescent="0.2">
      <c r="A28" s="25"/>
      <c r="B28" s="25"/>
      <c r="C28" s="74"/>
      <c r="D28" s="75"/>
    </row>
    <row r="29" spans="1:78" s="76" customFormat="1" x14ac:dyDescent="0.2">
      <c r="A29" s="25"/>
      <c r="B29" s="25" t="s">
        <v>92</v>
      </c>
      <c r="C29" s="74"/>
      <c r="D29" s="75"/>
    </row>
    <row r="30" spans="1:78" s="76" customFormat="1" x14ac:dyDescent="0.2">
      <c r="A30" s="25"/>
      <c r="B30" s="25"/>
      <c r="C30" s="74"/>
      <c r="D30" s="75"/>
      <c r="E30" s="198" t="str">
        <f xml:space="preserve"> E$17</f>
        <v>Net energy production</v>
      </c>
      <c r="F30" s="198">
        <f t="shared" ref="F30:BQ30" si="72" xml:space="preserve"> F$17</f>
        <v>0</v>
      </c>
      <c r="G30" s="198" t="str">
        <f t="shared" si="72"/>
        <v>MWh</v>
      </c>
      <c r="H30" s="198">
        <f t="shared" si="72"/>
        <v>47869.389566793572</v>
      </c>
      <c r="I30" s="198">
        <f t="shared" si="72"/>
        <v>0</v>
      </c>
      <c r="J30" s="198">
        <f t="shared" si="72"/>
        <v>0</v>
      </c>
      <c r="K30" s="198">
        <f t="shared" si="72"/>
        <v>0</v>
      </c>
      <c r="L30" s="198">
        <f t="shared" si="72"/>
        <v>0</v>
      </c>
      <c r="M30" s="198">
        <f t="shared" si="72"/>
        <v>0</v>
      </c>
      <c r="N30" s="198">
        <f t="shared" si="72"/>
        <v>0</v>
      </c>
      <c r="O30" s="198">
        <f t="shared" si="72"/>
        <v>0</v>
      </c>
      <c r="P30" s="198">
        <f t="shared" si="72"/>
        <v>0</v>
      </c>
      <c r="Q30" s="198">
        <f t="shared" si="72"/>
        <v>538.44531249999989</v>
      </c>
      <c r="R30" s="198">
        <f t="shared" si="72"/>
        <v>551.90644531249984</v>
      </c>
      <c r="S30" s="198">
        <f t="shared" si="72"/>
        <v>551.90644531249984</v>
      </c>
      <c r="T30" s="198">
        <f t="shared" si="72"/>
        <v>565.70410644531228</v>
      </c>
      <c r="U30" s="198">
        <f t="shared" si="72"/>
        <v>565.70410644531228</v>
      </c>
      <c r="V30" s="198">
        <f t="shared" si="72"/>
        <v>579.84670910644513</v>
      </c>
      <c r="W30" s="198">
        <f t="shared" si="72"/>
        <v>579.84670910644513</v>
      </c>
      <c r="X30" s="198">
        <f t="shared" si="72"/>
        <v>594.34287683410616</v>
      </c>
      <c r="Y30" s="198">
        <f t="shared" si="72"/>
        <v>594.34287683410616</v>
      </c>
      <c r="Z30" s="198">
        <f t="shared" si="72"/>
        <v>609.20144875495873</v>
      </c>
      <c r="AA30" s="198">
        <f t="shared" si="72"/>
        <v>609.20144875495873</v>
      </c>
      <c r="AB30" s="198">
        <f t="shared" si="72"/>
        <v>624.43148497383265</v>
      </c>
      <c r="AC30" s="198">
        <f t="shared" si="72"/>
        <v>624.43148497383265</v>
      </c>
      <c r="AD30" s="198">
        <f t="shared" si="72"/>
        <v>640.04227209817827</v>
      </c>
      <c r="AE30" s="198">
        <f t="shared" si="72"/>
        <v>640.04227209817827</v>
      </c>
      <c r="AF30" s="198">
        <f t="shared" si="72"/>
        <v>656.04332890063279</v>
      </c>
      <c r="AG30" s="198">
        <f t="shared" si="72"/>
        <v>656.04332890063279</v>
      </c>
      <c r="AH30" s="198">
        <f t="shared" si="72"/>
        <v>672.4444121231486</v>
      </c>
      <c r="AI30" s="198">
        <f t="shared" si="72"/>
        <v>672.4444121231486</v>
      </c>
      <c r="AJ30" s="198">
        <f t="shared" si="72"/>
        <v>689.25552242622723</v>
      </c>
      <c r="AK30" s="198">
        <f t="shared" si="72"/>
        <v>689.25552242622723</v>
      </c>
      <c r="AL30" s="198">
        <f t="shared" si="72"/>
        <v>706.48691048688283</v>
      </c>
      <c r="AM30" s="198">
        <f t="shared" si="72"/>
        <v>706.48691048688283</v>
      </c>
      <c r="AN30" s="198">
        <f t="shared" si="72"/>
        <v>724.1490832490548</v>
      </c>
      <c r="AO30" s="198">
        <f t="shared" si="72"/>
        <v>724.1490832490548</v>
      </c>
      <c r="AP30" s="198">
        <f t="shared" si="72"/>
        <v>742.25281033028114</v>
      </c>
      <c r="AQ30" s="198">
        <f t="shared" si="72"/>
        <v>742.25281033028114</v>
      </c>
      <c r="AR30" s="198">
        <f t="shared" si="72"/>
        <v>760.8091305885381</v>
      </c>
      <c r="AS30" s="198">
        <f t="shared" si="72"/>
        <v>760.8091305885381</v>
      </c>
      <c r="AT30" s="198">
        <f t="shared" si="72"/>
        <v>779.82935885325139</v>
      </c>
      <c r="AU30" s="198">
        <f t="shared" si="72"/>
        <v>779.82935885325139</v>
      </c>
      <c r="AV30" s="198">
        <f t="shared" si="72"/>
        <v>799.32509282458261</v>
      </c>
      <c r="AW30" s="198">
        <f t="shared" si="72"/>
        <v>799.32509282458261</v>
      </c>
      <c r="AX30" s="198">
        <f t="shared" si="72"/>
        <v>819.30822014519708</v>
      </c>
      <c r="AY30" s="198">
        <f t="shared" si="72"/>
        <v>819.30822014519708</v>
      </c>
      <c r="AZ30" s="198">
        <f t="shared" si="72"/>
        <v>839.79092564882694</v>
      </c>
      <c r="BA30" s="198">
        <f t="shared" si="72"/>
        <v>839.79092564882694</v>
      </c>
      <c r="BB30" s="198">
        <f t="shared" si="72"/>
        <v>860.78569879004749</v>
      </c>
      <c r="BC30" s="198">
        <f t="shared" si="72"/>
        <v>860.78569879004749</v>
      </c>
      <c r="BD30" s="198">
        <f t="shared" si="72"/>
        <v>882.30534125979864</v>
      </c>
      <c r="BE30" s="198">
        <f t="shared" si="72"/>
        <v>882.30534125979864</v>
      </c>
      <c r="BF30" s="198">
        <f t="shared" si="72"/>
        <v>904.3629747912936</v>
      </c>
      <c r="BG30" s="198">
        <f t="shared" si="72"/>
        <v>904.3629747912936</v>
      </c>
      <c r="BH30" s="198">
        <f t="shared" si="72"/>
        <v>926.9720491610758</v>
      </c>
      <c r="BI30" s="198">
        <f t="shared" si="72"/>
        <v>926.9720491610758</v>
      </c>
      <c r="BJ30" s="198">
        <f t="shared" si="72"/>
        <v>950.14635039010261</v>
      </c>
      <c r="BK30" s="198">
        <f t="shared" si="72"/>
        <v>950.14635039010261</v>
      </c>
      <c r="BL30" s="198">
        <f t="shared" si="72"/>
        <v>973.90000914985512</v>
      </c>
      <c r="BM30" s="198">
        <f t="shared" si="72"/>
        <v>973.90000914985512</v>
      </c>
      <c r="BN30" s="198">
        <f t="shared" si="72"/>
        <v>998.24750937860142</v>
      </c>
      <c r="BO30" s="198">
        <f t="shared" si="72"/>
        <v>998.24750937860142</v>
      </c>
      <c r="BP30" s="198">
        <f t="shared" si="72"/>
        <v>1023.2036971130663</v>
      </c>
      <c r="BQ30" s="198">
        <f t="shared" si="72"/>
        <v>1023.2036971130663</v>
      </c>
      <c r="BR30" s="198">
        <f t="shared" ref="BR30:BZ30" si="73" xml:space="preserve"> BR$17</f>
        <v>1048.7837895408929</v>
      </c>
      <c r="BS30" s="198">
        <f t="shared" si="73"/>
        <v>1048.7837895408929</v>
      </c>
      <c r="BT30" s="198">
        <f t="shared" si="73"/>
        <v>1075.0033842794151</v>
      </c>
      <c r="BU30" s="198">
        <f t="shared" si="73"/>
        <v>1075.0033842794151</v>
      </c>
      <c r="BV30" s="198">
        <f t="shared" si="73"/>
        <v>1101.8784688864002</v>
      </c>
      <c r="BW30" s="198">
        <f t="shared" si="73"/>
        <v>1101.8784688864002</v>
      </c>
      <c r="BX30" s="198">
        <f t="shared" si="73"/>
        <v>1129.4254306085602</v>
      </c>
      <c r="BY30" s="198">
        <f t="shared" si="73"/>
        <v>0</v>
      </c>
      <c r="BZ30" s="198">
        <f t="shared" si="73"/>
        <v>0</v>
      </c>
    </row>
    <row r="31" spans="1:78" s="76" customFormat="1" x14ac:dyDescent="0.2">
      <c r="A31" s="25"/>
      <c r="B31" s="25"/>
      <c r="C31" s="74"/>
      <c r="D31" s="75"/>
      <c r="E31" s="198" t="str">
        <f xml:space="preserve"> E$27</f>
        <v>Electricity price</v>
      </c>
      <c r="F31" s="198">
        <f t="shared" ref="F31:BQ31" si="74" xml:space="preserve"> F$27</f>
        <v>0</v>
      </c>
      <c r="G31" s="198" t="str">
        <f t="shared" si="74"/>
        <v>EUR k</v>
      </c>
      <c r="H31" s="198">
        <f t="shared" si="74"/>
        <v>0</v>
      </c>
      <c r="I31" s="198">
        <f t="shared" si="74"/>
        <v>0</v>
      </c>
      <c r="J31" s="198">
        <f t="shared" si="74"/>
        <v>0</v>
      </c>
      <c r="K31" s="198">
        <f t="shared" si="74"/>
        <v>0</v>
      </c>
      <c r="L31" s="198">
        <f t="shared" si="74"/>
        <v>0</v>
      </c>
      <c r="M31" s="198">
        <f t="shared" si="74"/>
        <v>0</v>
      </c>
      <c r="N31" s="198">
        <f t="shared" si="74"/>
        <v>0</v>
      </c>
      <c r="O31" s="198">
        <f t="shared" si="74"/>
        <v>0</v>
      </c>
      <c r="P31" s="198">
        <f t="shared" si="74"/>
        <v>0</v>
      </c>
      <c r="Q31" s="198">
        <f t="shared" si="74"/>
        <v>21.537812499999998</v>
      </c>
      <c r="R31" s="198">
        <f t="shared" si="74"/>
        <v>22.076257812499996</v>
      </c>
      <c r="S31" s="198">
        <f t="shared" si="74"/>
        <v>22.076257812499996</v>
      </c>
      <c r="T31" s="198">
        <f t="shared" si="74"/>
        <v>22.628164257812493</v>
      </c>
      <c r="U31" s="198">
        <f t="shared" si="74"/>
        <v>22.628164257812493</v>
      </c>
      <c r="V31" s="198">
        <f t="shared" si="74"/>
        <v>23.193868364257803</v>
      </c>
      <c r="W31" s="198">
        <f t="shared" si="74"/>
        <v>23.193868364257803</v>
      </c>
      <c r="X31" s="198">
        <f t="shared" si="74"/>
        <v>23.773715073364244</v>
      </c>
      <c r="Y31" s="198">
        <f t="shared" si="74"/>
        <v>23.773715073364244</v>
      </c>
      <c r="Z31" s="198">
        <f t="shared" si="74"/>
        <v>24.368057950198349</v>
      </c>
      <c r="AA31" s="198">
        <f t="shared" si="74"/>
        <v>24.368057950198349</v>
      </c>
      <c r="AB31" s="198">
        <f t="shared" si="74"/>
        <v>24.977259398953304</v>
      </c>
      <c r="AC31" s="198">
        <f t="shared" si="74"/>
        <v>24.977259398953304</v>
      </c>
      <c r="AD31" s="198">
        <f t="shared" si="74"/>
        <v>25.601690883927134</v>
      </c>
      <c r="AE31" s="198">
        <f t="shared" si="74"/>
        <v>25.601690883927134</v>
      </c>
      <c r="AF31" s="198">
        <f t="shared" si="74"/>
        <v>26.241733156025312</v>
      </c>
      <c r="AG31" s="198">
        <f t="shared" si="74"/>
        <v>26.241733156025312</v>
      </c>
      <c r="AH31" s="198">
        <f t="shared" si="74"/>
        <v>26.897776484925942</v>
      </c>
      <c r="AI31" s="198">
        <f t="shared" si="74"/>
        <v>26.897776484925942</v>
      </c>
      <c r="AJ31" s="198">
        <f t="shared" si="74"/>
        <v>27.57022089704909</v>
      </c>
      <c r="AK31" s="198">
        <f t="shared" si="74"/>
        <v>27.57022089704909</v>
      </c>
      <c r="AL31" s="198">
        <f t="shared" si="74"/>
        <v>28.259476419475313</v>
      </c>
      <c r="AM31" s="198">
        <f t="shared" si="74"/>
        <v>28.259476419475313</v>
      </c>
      <c r="AN31" s="198">
        <f t="shared" si="74"/>
        <v>28.965963329962193</v>
      </c>
      <c r="AO31" s="198">
        <f t="shared" si="74"/>
        <v>28.965963329962193</v>
      </c>
      <c r="AP31" s="198">
        <f t="shared" si="74"/>
        <v>29.690112413211246</v>
      </c>
      <c r="AQ31" s="198">
        <f t="shared" si="74"/>
        <v>29.690112413211246</v>
      </c>
      <c r="AR31" s="198">
        <f t="shared" si="74"/>
        <v>30.432365223541524</v>
      </c>
      <c r="AS31" s="198">
        <f t="shared" si="74"/>
        <v>30.432365223541524</v>
      </c>
      <c r="AT31" s="198">
        <f t="shared" si="74"/>
        <v>31.193174354130058</v>
      </c>
      <c r="AU31" s="198">
        <f t="shared" si="74"/>
        <v>31.193174354130058</v>
      </c>
      <c r="AV31" s="198">
        <f t="shared" si="74"/>
        <v>31.973003712983306</v>
      </c>
      <c r="AW31" s="198">
        <f t="shared" si="74"/>
        <v>31.973003712983306</v>
      </c>
      <c r="AX31" s="198">
        <f t="shared" si="74"/>
        <v>32.772328805807888</v>
      </c>
      <c r="AY31" s="198">
        <f t="shared" si="74"/>
        <v>32.772328805807888</v>
      </c>
      <c r="AZ31" s="198">
        <f t="shared" si="74"/>
        <v>33.591637025953077</v>
      </c>
      <c r="BA31" s="198">
        <f t="shared" si="74"/>
        <v>33.591637025953077</v>
      </c>
      <c r="BB31" s="198">
        <f t="shared" si="74"/>
        <v>34.431427951601904</v>
      </c>
      <c r="BC31" s="198">
        <f t="shared" si="74"/>
        <v>34.431427951601904</v>
      </c>
      <c r="BD31" s="198">
        <f t="shared" si="74"/>
        <v>35.292213650391943</v>
      </c>
      <c r="BE31" s="198">
        <f t="shared" si="74"/>
        <v>35.292213650391943</v>
      </c>
      <c r="BF31" s="198">
        <f t="shared" si="74"/>
        <v>36.174518991651745</v>
      </c>
      <c r="BG31" s="198">
        <f t="shared" si="74"/>
        <v>36.174518991651745</v>
      </c>
      <c r="BH31" s="198">
        <f t="shared" si="74"/>
        <v>37.078881966443035</v>
      </c>
      <c r="BI31" s="198">
        <f t="shared" si="74"/>
        <v>37.078881966443035</v>
      </c>
      <c r="BJ31" s="198">
        <f t="shared" si="74"/>
        <v>38.005854015604108</v>
      </c>
      <c r="BK31" s="198">
        <f t="shared" si="74"/>
        <v>38.005854015604108</v>
      </c>
      <c r="BL31" s="198">
        <f t="shared" si="74"/>
        <v>38.9560003659942</v>
      </c>
      <c r="BM31" s="198">
        <f t="shared" si="74"/>
        <v>38.9560003659942</v>
      </c>
      <c r="BN31" s="198">
        <f t="shared" si="74"/>
        <v>39.929900375144058</v>
      </c>
      <c r="BO31" s="198">
        <f t="shared" si="74"/>
        <v>39.929900375144058</v>
      </c>
      <c r="BP31" s="198">
        <f t="shared" si="74"/>
        <v>40.928147884522652</v>
      </c>
      <c r="BQ31" s="198">
        <f t="shared" si="74"/>
        <v>40.928147884522652</v>
      </c>
      <c r="BR31" s="198">
        <f t="shared" ref="BR31:BZ31" si="75" xml:space="preserve"> BR$27</f>
        <v>41.95135158163572</v>
      </c>
      <c r="BS31" s="198">
        <f t="shared" si="75"/>
        <v>41.95135158163572</v>
      </c>
      <c r="BT31" s="198">
        <f t="shared" si="75"/>
        <v>43.000135371176604</v>
      </c>
      <c r="BU31" s="198">
        <f t="shared" si="75"/>
        <v>43.000135371176604</v>
      </c>
      <c r="BV31" s="198">
        <f t="shared" si="75"/>
        <v>44.07513875545601</v>
      </c>
      <c r="BW31" s="198">
        <f t="shared" si="75"/>
        <v>44.07513875545601</v>
      </c>
      <c r="BX31" s="198">
        <f t="shared" si="75"/>
        <v>45.177017224342407</v>
      </c>
      <c r="BY31" s="198">
        <f t="shared" si="75"/>
        <v>0</v>
      </c>
      <c r="BZ31" s="198">
        <f t="shared" si="75"/>
        <v>0</v>
      </c>
    </row>
    <row r="32" spans="1:78" s="140" customFormat="1" x14ac:dyDescent="0.2">
      <c r="A32" s="137"/>
      <c r="B32" s="137"/>
      <c r="C32" s="138"/>
      <c r="D32" s="139"/>
      <c r="E32" s="140" t="s">
        <v>92</v>
      </c>
      <c r="F32" s="140" t="s">
        <v>67</v>
      </c>
      <c r="G32" s="140" t="s">
        <v>105</v>
      </c>
      <c r="H32" s="140">
        <f xml:space="preserve"> SUM(J32:BZ32)</f>
        <v>1597042.4643731765</v>
      </c>
      <c r="J32" s="140">
        <f t="shared" ref="J32:AO32" si="76" xml:space="preserve"> J30 * J31</f>
        <v>0</v>
      </c>
      <c r="K32" s="140">
        <f t="shared" si="76"/>
        <v>0</v>
      </c>
      <c r="L32" s="140">
        <f t="shared" si="76"/>
        <v>0</v>
      </c>
      <c r="M32" s="140">
        <f t="shared" si="76"/>
        <v>0</v>
      </c>
      <c r="N32" s="140">
        <f t="shared" si="76"/>
        <v>0</v>
      </c>
      <c r="O32" s="140">
        <f t="shared" si="76"/>
        <v>0</v>
      </c>
      <c r="P32" s="140">
        <f t="shared" si="76"/>
        <v>0</v>
      </c>
      <c r="Q32" s="140">
        <f t="shared" si="76"/>
        <v>11596.934182128902</v>
      </c>
      <c r="R32" s="140">
        <f t="shared" si="76"/>
        <v>12184.028975099176</v>
      </c>
      <c r="S32" s="140">
        <f t="shared" si="76"/>
        <v>12184.028975099176</v>
      </c>
      <c r="T32" s="140">
        <f t="shared" si="76"/>
        <v>12800.845441963569</v>
      </c>
      <c r="U32" s="140">
        <f t="shared" si="76"/>
        <v>12800.845441963569</v>
      </c>
      <c r="V32" s="140">
        <f t="shared" si="76"/>
        <v>13448.888242462974</v>
      </c>
      <c r="W32" s="140">
        <f t="shared" si="76"/>
        <v>13448.888242462974</v>
      </c>
      <c r="X32" s="140">
        <f t="shared" si="76"/>
        <v>14129.738209737658</v>
      </c>
      <c r="Y32" s="140">
        <f t="shared" si="76"/>
        <v>14129.738209737658</v>
      </c>
      <c r="Z32" s="140">
        <f t="shared" si="76"/>
        <v>14845.056206605625</v>
      </c>
      <c r="AA32" s="140">
        <f t="shared" si="76"/>
        <v>14845.056206605625</v>
      </c>
      <c r="AB32" s="140">
        <f t="shared" si="76"/>
        <v>15596.58717706503</v>
      </c>
      <c r="AC32" s="140">
        <f t="shared" si="76"/>
        <v>15596.58717706503</v>
      </c>
      <c r="AD32" s="140">
        <f t="shared" si="76"/>
        <v>16386.164402903942</v>
      </c>
      <c r="AE32" s="140">
        <f t="shared" si="76"/>
        <v>16386.164402903942</v>
      </c>
      <c r="AF32" s="140">
        <f t="shared" si="76"/>
        <v>17215.713975800954</v>
      </c>
      <c r="AG32" s="140">
        <f t="shared" si="76"/>
        <v>17215.713975800954</v>
      </c>
      <c r="AH32" s="140">
        <f t="shared" si="76"/>
        <v>18087.259495825874</v>
      </c>
      <c r="AI32" s="140">
        <f t="shared" si="76"/>
        <v>18087.259495825874</v>
      </c>
      <c r="AJ32" s="140">
        <f t="shared" si="76"/>
        <v>19002.927007802056</v>
      </c>
      <c r="AK32" s="140">
        <f t="shared" si="76"/>
        <v>19002.927007802056</v>
      </c>
      <c r="AL32" s="140">
        <f t="shared" si="76"/>
        <v>19964.950187572031</v>
      </c>
      <c r="AM32" s="140">
        <f t="shared" si="76"/>
        <v>19964.950187572031</v>
      </c>
      <c r="AN32" s="140">
        <f t="shared" si="76"/>
        <v>20975.675790817862</v>
      </c>
      <c r="AO32" s="140">
        <f t="shared" si="76"/>
        <v>20975.675790817862</v>
      </c>
      <c r="AP32" s="140">
        <f t="shared" ref="AP32:BU32" si="77" xml:space="preserve"> AP30 * AP31</f>
        <v>22037.569377728014</v>
      </c>
      <c r="AQ32" s="140">
        <f t="shared" si="77"/>
        <v>22037.569377728014</v>
      </c>
      <c r="AR32" s="140">
        <f t="shared" si="77"/>
        <v>23153.221327475487</v>
      </c>
      <c r="AS32" s="140">
        <f t="shared" si="77"/>
        <v>23153.221327475487</v>
      </c>
      <c r="AT32" s="140">
        <f t="shared" si="77"/>
        <v>24325.353157178928</v>
      </c>
      <c r="AU32" s="140">
        <f t="shared" si="77"/>
        <v>24325.353157178928</v>
      </c>
      <c r="AV32" s="140">
        <f t="shared" si="77"/>
        <v>25556.824160761105</v>
      </c>
      <c r="AW32" s="140">
        <f t="shared" si="77"/>
        <v>25556.824160761105</v>
      </c>
      <c r="AX32" s="140">
        <f t="shared" si="77"/>
        <v>26850.638383899633</v>
      </c>
      <c r="AY32" s="140">
        <f t="shared" si="77"/>
        <v>26850.638383899633</v>
      </c>
      <c r="AZ32" s="140">
        <f t="shared" si="77"/>
        <v>28209.951952084542</v>
      </c>
      <c r="BA32" s="140">
        <f t="shared" si="77"/>
        <v>28209.951952084542</v>
      </c>
      <c r="BB32" s="140">
        <f t="shared" si="77"/>
        <v>29638.08076965882</v>
      </c>
      <c r="BC32" s="140">
        <f t="shared" si="77"/>
        <v>29638.08076965882</v>
      </c>
      <c r="BD32" s="140">
        <f t="shared" si="77"/>
        <v>31138.508608622786</v>
      </c>
      <c r="BE32" s="140">
        <f t="shared" si="77"/>
        <v>31138.508608622786</v>
      </c>
      <c r="BF32" s="140">
        <f t="shared" si="77"/>
        <v>32714.895606934318</v>
      </c>
      <c r="BG32" s="140">
        <f t="shared" si="77"/>
        <v>32714.895606934318</v>
      </c>
      <c r="BH32" s="140">
        <f t="shared" si="77"/>
        <v>34371.087197035362</v>
      </c>
      <c r="BI32" s="140">
        <f t="shared" si="77"/>
        <v>34371.087197035362</v>
      </c>
      <c r="BJ32" s="140">
        <f t="shared" si="77"/>
        <v>36111.123486385266</v>
      </c>
      <c r="BK32" s="140">
        <f t="shared" si="77"/>
        <v>36111.123486385266</v>
      </c>
      <c r="BL32" s="140">
        <f t="shared" si="77"/>
        <v>37939.24911288351</v>
      </c>
      <c r="BM32" s="140">
        <f t="shared" si="77"/>
        <v>37939.24911288351</v>
      </c>
      <c r="BN32" s="140">
        <f t="shared" si="77"/>
        <v>39859.923599223235</v>
      </c>
      <c r="BO32" s="140">
        <f t="shared" si="77"/>
        <v>39859.923599223235</v>
      </c>
      <c r="BP32" s="140">
        <f t="shared" si="77"/>
        <v>41877.832231433902</v>
      </c>
      <c r="BQ32" s="140">
        <f t="shared" si="77"/>
        <v>41877.832231433902</v>
      </c>
      <c r="BR32" s="140">
        <f t="shared" si="77"/>
        <v>43997.897488150244</v>
      </c>
      <c r="BS32" s="140">
        <f t="shared" si="77"/>
        <v>43997.897488150244</v>
      </c>
      <c r="BT32" s="140">
        <f t="shared" si="77"/>
        <v>46225.29104848783</v>
      </c>
      <c r="BU32" s="140">
        <f t="shared" si="77"/>
        <v>46225.29104848783</v>
      </c>
      <c r="BV32" s="140">
        <f t="shared" ref="BV32:BZ32" si="78" xml:space="preserve"> BV30 * BV31</f>
        <v>48565.446407817508</v>
      </c>
      <c r="BW32" s="140">
        <f t="shared" si="78"/>
        <v>48565.446407817508</v>
      </c>
      <c r="BX32" s="140">
        <f t="shared" si="78"/>
        <v>51024.072132213267</v>
      </c>
      <c r="BY32" s="140">
        <f t="shared" si="78"/>
        <v>0</v>
      </c>
      <c r="BZ32" s="140">
        <f t="shared" si="78"/>
        <v>0</v>
      </c>
    </row>
  </sheetData>
  <phoneticPr fontId="4" type="noConversion"/>
  <conditionalFormatting sqref="CA3:IU3">
    <cfRule type="cellIs" dxfId="23" priority="8" stopIfTrue="1" operator="equal">
      <formula>"Actuals"</formula>
    </cfRule>
    <cfRule type="cellIs" dxfId="22" priority="9" stopIfTrue="1" operator="equal">
      <formula>"Post-Frcst"</formula>
    </cfRule>
    <cfRule type="cellIs" dxfId="21" priority="10" stopIfTrue="1" operator="equal">
      <formula>"Forecast"</formula>
    </cfRule>
  </conditionalFormatting>
  <conditionalFormatting sqref="J3:BZ3">
    <cfRule type="cellIs" dxfId="20" priority="1" stopIfTrue="1" operator="equal">
      <formula>"Construction"</formula>
    </cfRule>
    <cfRule type="cellIs" dxfId="19" priority="2" stopIfTrue="1" operator="equal">
      <formula>"Fin Close"</formula>
    </cfRule>
    <cfRule type="cellIs" dxfId="18" priority="3" stopIfTrue="1" operator="equal">
      <formula>"Operations"</formula>
    </cfRule>
  </conditionalFormatting>
  <printOptions headings="1"/>
  <pageMargins left="1.9" right="1.9" top="2.5" bottom="2.5" header="1.3" footer="1.3"/>
  <pageSetup paperSize="9" scale="55" orientation="landscape" blackAndWhite="1" r:id="rId1"/>
  <headerFooter alignWithMargins="0">
    <oddHeader>&amp;LPROJECT [XXX]&amp;CSheet:&amp;A&amp;RSTRICTLY CONFIDENTIAL</oddHeader>
    <oddFooter>&amp;L&amp;F ( Printed on &amp;D at &amp;T )&amp;RPage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Z34"/>
  <sheetViews>
    <sheetView defaultGridColor="0" colorId="22" zoomScale="80" zoomScaleNormal="75" workbookViewId="0">
      <pane xSplit="9" ySplit="5" topLeftCell="J6" activePane="bottomRight" state="frozen"/>
      <selection activeCell="G16" sqref="G16"/>
      <selection pane="topRight" activeCell="G16" sqref="G16"/>
      <selection pane="bottomLeft" activeCell="G16" sqref="G16"/>
      <selection pane="bottomRight" activeCell="J6" sqref="J6"/>
    </sheetView>
  </sheetViews>
  <sheetFormatPr defaultColWidth="0" defaultRowHeight="12.75" x14ac:dyDescent="0.2"/>
  <cols>
    <col min="1" max="2" width="1.28515625" style="47" customWidth="1"/>
    <col min="3" max="3" width="1.28515625" style="55" customWidth="1"/>
    <col min="4" max="4" width="1.28515625" style="56" customWidth="1"/>
    <col min="5" max="5" width="40.7109375" style="57" customWidth="1"/>
    <col min="6" max="6" width="12.7109375" style="57" customWidth="1"/>
    <col min="7" max="8" width="11.7109375" style="57" customWidth="1"/>
    <col min="9" max="9" width="2.7109375" style="57" customWidth="1"/>
    <col min="10" max="78" width="11.7109375" style="57" customWidth="1"/>
    <col min="79" max="16384" width="0" style="57" hidden="1"/>
  </cols>
  <sheetData>
    <row r="1" spans="1:78" s="4" customFormat="1" ht="26.25" x14ac:dyDescent="0.2">
      <c r="A1" s="1" t="str">
        <f ca="1" xml:space="preserve"> RIGHT(CELL("filename", $A$1), LEN(CELL("filename", $A$1)) - SEARCH("]", CELL("filename", $A$1)))</f>
        <v>OpCost</v>
      </c>
      <c r="B1" s="1"/>
      <c r="C1" s="2"/>
      <c r="D1" s="3"/>
      <c r="F1" s="5"/>
      <c r="N1" s="6"/>
    </row>
    <row r="2" spans="1:78" s="14" customFormat="1" x14ac:dyDescent="0.2">
      <c r="A2" s="12"/>
      <c r="B2" s="12"/>
      <c r="C2" s="8"/>
      <c r="D2" s="9"/>
      <c r="E2" s="10" t="str">
        <f xml:space="preserve"> Time!E$23</f>
        <v>Model period ending</v>
      </c>
      <c r="F2"/>
      <c r="G2"/>
      <c r="H2" s="10"/>
      <c r="I2" s="10"/>
      <c r="J2" s="13">
        <f xml:space="preserve"> Time!J$23</f>
        <v>42551</v>
      </c>
      <c r="K2" s="13">
        <f xml:space="preserve"> Time!K$23</f>
        <v>42735</v>
      </c>
      <c r="L2" s="13">
        <f xml:space="preserve"> Time!L$23</f>
        <v>42916</v>
      </c>
      <c r="M2" s="13">
        <f xml:space="preserve"> Time!M$23</f>
        <v>43100</v>
      </c>
      <c r="N2" s="13">
        <f xml:space="preserve"> Time!N$23</f>
        <v>43281</v>
      </c>
      <c r="O2" s="13">
        <f xml:space="preserve"> Time!O$23</f>
        <v>43465</v>
      </c>
      <c r="P2" s="13">
        <f xml:space="preserve"> Time!P$23</f>
        <v>43646</v>
      </c>
      <c r="Q2" s="13">
        <f xml:space="preserve"> Time!Q$23</f>
        <v>43830</v>
      </c>
      <c r="R2" s="13">
        <f xml:space="preserve"> Time!R$23</f>
        <v>44012</v>
      </c>
      <c r="S2" s="13">
        <f xml:space="preserve"> Time!S$23</f>
        <v>44196</v>
      </c>
      <c r="T2" s="13">
        <f xml:space="preserve"> Time!T$23</f>
        <v>44377</v>
      </c>
      <c r="U2" s="13">
        <f xml:space="preserve"> Time!U$23</f>
        <v>44561</v>
      </c>
      <c r="V2" s="13">
        <f xml:space="preserve"> Time!V$23</f>
        <v>44742</v>
      </c>
      <c r="W2" s="13">
        <f xml:space="preserve"> Time!W$23</f>
        <v>44926</v>
      </c>
      <c r="X2" s="13">
        <f xml:space="preserve"> Time!X$23</f>
        <v>45107</v>
      </c>
      <c r="Y2" s="13">
        <f xml:space="preserve"> Time!Y$23</f>
        <v>45291</v>
      </c>
      <c r="Z2" s="13">
        <f xml:space="preserve"> Time!Z$23</f>
        <v>45473</v>
      </c>
      <c r="AA2" s="13">
        <f xml:space="preserve"> Time!AA$23</f>
        <v>45657</v>
      </c>
      <c r="AB2" s="13">
        <f xml:space="preserve"> Time!AB$23</f>
        <v>45838</v>
      </c>
      <c r="AC2" s="13">
        <f xml:space="preserve"> Time!AC$23</f>
        <v>46022</v>
      </c>
      <c r="AD2" s="13">
        <f xml:space="preserve"> Time!AD$23</f>
        <v>46203</v>
      </c>
      <c r="AE2" s="13">
        <f xml:space="preserve"> Time!AE$23</f>
        <v>46387</v>
      </c>
      <c r="AF2" s="13">
        <f xml:space="preserve"> Time!AF$23</f>
        <v>46568</v>
      </c>
      <c r="AG2" s="13">
        <f xml:space="preserve"> Time!AG$23</f>
        <v>46752</v>
      </c>
      <c r="AH2" s="13">
        <f xml:space="preserve"> Time!AH$23</f>
        <v>46934</v>
      </c>
      <c r="AI2" s="13">
        <f xml:space="preserve"> Time!AI$23</f>
        <v>47118</v>
      </c>
      <c r="AJ2" s="13">
        <f xml:space="preserve"> Time!AJ$23</f>
        <v>47299</v>
      </c>
      <c r="AK2" s="13">
        <f xml:space="preserve"> Time!AK$23</f>
        <v>47483</v>
      </c>
      <c r="AL2" s="13">
        <f xml:space="preserve"> Time!AL$23</f>
        <v>47664</v>
      </c>
      <c r="AM2" s="13">
        <f xml:space="preserve"> Time!AM$23</f>
        <v>47848</v>
      </c>
      <c r="AN2" s="13">
        <f xml:space="preserve"> Time!AN$23</f>
        <v>48029</v>
      </c>
      <c r="AO2" s="13">
        <f xml:space="preserve"> Time!AO$23</f>
        <v>48213</v>
      </c>
      <c r="AP2" s="13">
        <f xml:space="preserve"> Time!AP$23</f>
        <v>48395</v>
      </c>
      <c r="AQ2" s="13">
        <f xml:space="preserve"> Time!AQ$23</f>
        <v>48579</v>
      </c>
      <c r="AR2" s="13">
        <f xml:space="preserve"> Time!AR$23</f>
        <v>48760</v>
      </c>
      <c r="AS2" s="13">
        <f xml:space="preserve"> Time!AS$23</f>
        <v>48944</v>
      </c>
      <c r="AT2" s="13">
        <f xml:space="preserve"> Time!AT$23</f>
        <v>49125</v>
      </c>
      <c r="AU2" s="13">
        <f xml:space="preserve"> Time!AU$23</f>
        <v>49309</v>
      </c>
      <c r="AV2" s="13">
        <f xml:space="preserve"> Time!AV$23</f>
        <v>49490</v>
      </c>
      <c r="AW2" s="13">
        <f xml:space="preserve"> Time!AW$23</f>
        <v>49674</v>
      </c>
      <c r="AX2" s="13">
        <f xml:space="preserve"> Time!AX$23</f>
        <v>49856</v>
      </c>
      <c r="AY2" s="13">
        <f xml:space="preserve"> Time!AY$23</f>
        <v>50040</v>
      </c>
      <c r="AZ2" s="13">
        <f xml:space="preserve"> Time!AZ$23</f>
        <v>50221</v>
      </c>
      <c r="BA2" s="13">
        <f xml:space="preserve"> Time!BA$23</f>
        <v>50405</v>
      </c>
      <c r="BB2" s="13">
        <f xml:space="preserve"> Time!BB$23</f>
        <v>50586</v>
      </c>
      <c r="BC2" s="13">
        <f xml:space="preserve"> Time!BC$23</f>
        <v>50770</v>
      </c>
      <c r="BD2" s="13">
        <f xml:space="preserve"> Time!BD$23</f>
        <v>50951</v>
      </c>
      <c r="BE2" s="13">
        <f xml:space="preserve"> Time!BE$23</f>
        <v>51135</v>
      </c>
      <c r="BF2" s="13">
        <f xml:space="preserve"> Time!BF$23</f>
        <v>51317</v>
      </c>
      <c r="BG2" s="13">
        <f xml:space="preserve"> Time!BG$23</f>
        <v>51501</v>
      </c>
      <c r="BH2" s="13">
        <f xml:space="preserve"> Time!BH$23</f>
        <v>51682</v>
      </c>
      <c r="BI2" s="13">
        <f xml:space="preserve"> Time!BI$23</f>
        <v>51866</v>
      </c>
      <c r="BJ2" s="13">
        <f xml:space="preserve"> Time!BJ$23</f>
        <v>52047</v>
      </c>
      <c r="BK2" s="13">
        <f xml:space="preserve"> Time!BK$23</f>
        <v>52231</v>
      </c>
      <c r="BL2" s="13">
        <f xml:space="preserve"> Time!BL$23</f>
        <v>52412</v>
      </c>
      <c r="BM2" s="13">
        <f xml:space="preserve"> Time!BM$23</f>
        <v>52596</v>
      </c>
      <c r="BN2" s="13">
        <f xml:space="preserve"> Time!BN$23</f>
        <v>52778</v>
      </c>
      <c r="BO2" s="13">
        <f xml:space="preserve"> Time!BO$23</f>
        <v>52962</v>
      </c>
      <c r="BP2" s="13">
        <f xml:space="preserve"> Time!BP$23</f>
        <v>53143</v>
      </c>
      <c r="BQ2" s="13">
        <f xml:space="preserve"> Time!BQ$23</f>
        <v>53327</v>
      </c>
      <c r="BR2" s="13">
        <f xml:space="preserve"> Time!BR$23</f>
        <v>53508</v>
      </c>
      <c r="BS2" s="13">
        <f xml:space="preserve"> Time!BS$23</f>
        <v>53692</v>
      </c>
      <c r="BT2" s="13">
        <f xml:space="preserve"> Time!BT$23</f>
        <v>53873</v>
      </c>
      <c r="BU2" s="13">
        <f xml:space="preserve"> Time!BU$23</f>
        <v>54057</v>
      </c>
      <c r="BV2" s="13">
        <f xml:space="preserve"> Time!BV$23</f>
        <v>54239</v>
      </c>
      <c r="BW2" s="13">
        <f xml:space="preserve"> Time!BW$23</f>
        <v>54423</v>
      </c>
      <c r="BX2" s="13">
        <f xml:space="preserve"> Time!BX$23</f>
        <v>54604</v>
      </c>
      <c r="BY2" s="13">
        <f xml:space="preserve"> Time!BY$23</f>
        <v>54788</v>
      </c>
      <c r="BZ2" s="13">
        <f xml:space="preserve"> Time!BZ$23</f>
        <v>54969</v>
      </c>
    </row>
    <row r="3" spans="1:78" s="14" customFormat="1" x14ac:dyDescent="0.2">
      <c r="A3" s="12"/>
      <c r="B3" s="12"/>
      <c r="C3" s="8"/>
      <c r="D3" s="9"/>
      <c r="E3" s="10" t="str">
        <f xml:space="preserve"> Time!E$114</f>
        <v xml:space="preserve">Actual vs forecast </v>
      </c>
      <c r="F3"/>
      <c r="G3"/>
      <c r="H3" s="10"/>
      <c r="I3" s="10"/>
      <c r="J3" s="244" t="str">
        <f xml:space="preserve"> Time!J$114</f>
        <v>Fin Close</v>
      </c>
      <c r="K3" s="244" t="str">
        <f xml:space="preserve"> Time!K$114</f>
        <v>Construction</v>
      </c>
      <c r="L3" s="244" t="str">
        <f xml:space="preserve"> Time!L$114</f>
        <v>Construction</v>
      </c>
      <c r="M3" s="244" t="str">
        <f xml:space="preserve"> Time!M$114</f>
        <v>Construction</v>
      </c>
      <c r="N3" s="244" t="str">
        <f xml:space="preserve"> Time!N$114</f>
        <v>Construction</v>
      </c>
      <c r="O3" s="244" t="str">
        <f xml:space="preserve"> Time!O$114</f>
        <v>Construction</v>
      </c>
      <c r="P3" s="244" t="str">
        <f xml:space="preserve"> Time!P$114</f>
        <v>Construction</v>
      </c>
      <c r="Q3" s="244" t="str">
        <f xml:space="preserve"> Time!Q$114</f>
        <v>Operations</v>
      </c>
      <c r="R3" s="244" t="str">
        <f xml:space="preserve"> Time!R$114</f>
        <v>Operations</v>
      </c>
      <c r="S3" s="244" t="str">
        <f xml:space="preserve"> Time!S$114</f>
        <v>Operations</v>
      </c>
      <c r="T3" s="244" t="str">
        <f xml:space="preserve"> Time!T$114</f>
        <v>Operations</v>
      </c>
      <c r="U3" s="244" t="str">
        <f xml:space="preserve"> Time!U$114</f>
        <v>Operations</v>
      </c>
      <c r="V3" s="244" t="str">
        <f xml:space="preserve"> Time!V$114</f>
        <v>Operations</v>
      </c>
      <c r="W3" s="244" t="str">
        <f xml:space="preserve"> Time!W$114</f>
        <v>Operations</v>
      </c>
      <c r="X3" s="244" t="str">
        <f xml:space="preserve"> Time!X$114</f>
        <v>Operations</v>
      </c>
      <c r="Y3" s="244" t="str">
        <f xml:space="preserve"> Time!Y$114</f>
        <v>Operations</v>
      </c>
      <c r="Z3" s="244" t="str">
        <f xml:space="preserve"> Time!Z$114</f>
        <v>Operations</v>
      </c>
      <c r="AA3" s="244" t="str">
        <f xml:space="preserve"> Time!AA$114</f>
        <v>Operations</v>
      </c>
      <c r="AB3" s="244" t="str">
        <f xml:space="preserve"> Time!AB$114</f>
        <v>Operations</v>
      </c>
      <c r="AC3" s="244" t="str">
        <f xml:space="preserve"> Time!AC$114</f>
        <v>Operations</v>
      </c>
      <c r="AD3" s="244" t="str">
        <f xml:space="preserve"> Time!AD$114</f>
        <v>Operations</v>
      </c>
      <c r="AE3" s="244" t="str">
        <f xml:space="preserve"> Time!AE$114</f>
        <v>Operations</v>
      </c>
      <c r="AF3" s="244" t="str">
        <f xml:space="preserve"> Time!AF$114</f>
        <v>Operations</v>
      </c>
      <c r="AG3" s="244" t="str">
        <f xml:space="preserve"> Time!AG$114</f>
        <v>Operations</v>
      </c>
      <c r="AH3" s="244" t="str">
        <f xml:space="preserve"> Time!AH$114</f>
        <v>Operations</v>
      </c>
      <c r="AI3" s="244" t="str">
        <f xml:space="preserve"> Time!AI$114</f>
        <v>Operations</v>
      </c>
      <c r="AJ3" s="244" t="str">
        <f xml:space="preserve"> Time!AJ$114</f>
        <v>Operations</v>
      </c>
      <c r="AK3" s="244" t="str">
        <f xml:space="preserve"> Time!AK$114</f>
        <v>Operations</v>
      </c>
      <c r="AL3" s="244" t="str">
        <f xml:space="preserve"> Time!AL$114</f>
        <v>Operations</v>
      </c>
      <c r="AM3" s="244" t="str">
        <f xml:space="preserve"> Time!AM$114</f>
        <v>Operations</v>
      </c>
      <c r="AN3" s="244" t="str">
        <f xml:space="preserve"> Time!AN$114</f>
        <v>Operations</v>
      </c>
      <c r="AO3" s="244" t="str">
        <f xml:space="preserve"> Time!AO$114</f>
        <v>Operations</v>
      </c>
      <c r="AP3" s="244" t="str">
        <f xml:space="preserve"> Time!AP$114</f>
        <v>Operations</v>
      </c>
      <c r="AQ3" s="244" t="str">
        <f xml:space="preserve"> Time!AQ$114</f>
        <v>Operations</v>
      </c>
      <c r="AR3" s="244" t="str">
        <f xml:space="preserve"> Time!AR$114</f>
        <v>Operations</v>
      </c>
      <c r="AS3" s="244" t="str">
        <f xml:space="preserve"> Time!AS$114</f>
        <v>Operations</v>
      </c>
      <c r="AT3" s="244" t="str">
        <f xml:space="preserve"> Time!AT$114</f>
        <v>Operations</v>
      </c>
      <c r="AU3" s="244" t="str">
        <f xml:space="preserve"> Time!AU$114</f>
        <v>Operations</v>
      </c>
      <c r="AV3" s="244" t="str">
        <f xml:space="preserve"> Time!AV$114</f>
        <v>Operations</v>
      </c>
      <c r="AW3" s="244" t="str">
        <f xml:space="preserve"> Time!AW$114</f>
        <v>Operations</v>
      </c>
      <c r="AX3" s="244" t="str">
        <f xml:space="preserve"> Time!AX$114</f>
        <v>Operations</v>
      </c>
      <c r="AY3" s="244" t="str">
        <f xml:space="preserve"> Time!AY$114</f>
        <v>Operations</v>
      </c>
      <c r="AZ3" s="244" t="str">
        <f xml:space="preserve"> Time!AZ$114</f>
        <v>Operations</v>
      </c>
      <c r="BA3" s="244" t="str">
        <f xml:space="preserve"> Time!BA$114</f>
        <v>Operations</v>
      </c>
      <c r="BB3" s="244" t="str">
        <f xml:space="preserve"> Time!BB$114</f>
        <v>Operations</v>
      </c>
      <c r="BC3" s="244" t="str">
        <f xml:space="preserve"> Time!BC$114</f>
        <v>Operations</v>
      </c>
      <c r="BD3" s="244" t="str">
        <f xml:space="preserve"> Time!BD$114</f>
        <v>Operations</v>
      </c>
      <c r="BE3" s="244" t="str">
        <f xml:space="preserve"> Time!BE$114</f>
        <v>Operations</v>
      </c>
      <c r="BF3" s="244" t="str">
        <f xml:space="preserve"> Time!BF$114</f>
        <v>Operations</v>
      </c>
      <c r="BG3" s="244" t="str">
        <f xml:space="preserve"> Time!BG$114</f>
        <v>Operations</v>
      </c>
      <c r="BH3" s="244" t="str">
        <f xml:space="preserve"> Time!BH$114</f>
        <v>Operations</v>
      </c>
      <c r="BI3" s="244" t="str">
        <f xml:space="preserve"> Time!BI$114</f>
        <v>Operations</v>
      </c>
      <c r="BJ3" s="244" t="str">
        <f xml:space="preserve"> Time!BJ$114</f>
        <v>Operations</v>
      </c>
      <c r="BK3" s="244" t="str">
        <f xml:space="preserve"> Time!BK$114</f>
        <v>Operations</v>
      </c>
      <c r="BL3" s="244" t="str">
        <f xml:space="preserve"> Time!BL$114</f>
        <v>Operations</v>
      </c>
      <c r="BM3" s="244" t="str">
        <f xml:space="preserve"> Time!BM$114</f>
        <v>Operations</v>
      </c>
      <c r="BN3" s="244" t="str">
        <f xml:space="preserve"> Time!BN$114</f>
        <v>Operations</v>
      </c>
      <c r="BO3" s="244" t="str">
        <f xml:space="preserve"> Time!BO$114</f>
        <v>Operations</v>
      </c>
      <c r="BP3" s="244" t="str">
        <f xml:space="preserve"> Time!BP$114</f>
        <v>Operations</v>
      </c>
      <c r="BQ3" s="244" t="str">
        <f xml:space="preserve"> Time!BQ$114</f>
        <v>Operations</v>
      </c>
      <c r="BR3" s="244" t="str">
        <f xml:space="preserve"> Time!BR$114</f>
        <v>Operations</v>
      </c>
      <c r="BS3" s="244" t="str">
        <f xml:space="preserve"> Time!BS$114</f>
        <v>Operations</v>
      </c>
      <c r="BT3" s="244" t="str">
        <f xml:space="preserve"> Time!BT$114</f>
        <v>Operations</v>
      </c>
      <c r="BU3" s="244" t="str">
        <f xml:space="preserve"> Time!BU$114</f>
        <v>Operations</v>
      </c>
      <c r="BV3" s="244" t="str">
        <f xml:space="preserve"> Time!BV$114</f>
        <v>Operations</v>
      </c>
      <c r="BW3" s="244" t="str">
        <f xml:space="preserve"> Time!BW$114</f>
        <v>Operations</v>
      </c>
      <c r="BX3" s="244" t="str">
        <f xml:space="preserve"> Time!BX$114</f>
        <v>Operations</v>
      </c>
      <c r="BY3" s="244" t="str">
        <f xml:space="preserve"> Time!BY$114</f>
        <v>Post-Frcst</v>
      </c>
      <c r="BZ3" s="244" t="str">
        <f xml:space="preserve"> Time!BZ$114</f>
        <v>Post-Frcst</v>
      </c>
    </row>
    <row r="4" spans="1:78" s="14" customFormat="1" x14ac:dyDescent="0.2">
      <c r="A4" s="12"/>
      <c r="B4" s="12"/>
      <c r="C4" s="8"/>
      <c r="D4" s="9"/>
      <c r="E4" s="14" t="str">
        <f xml:space="preserve"> Time!E$137</f>
        <v>Financial year ending</v>
      </c>
      <c r="F4"/>
      <c r="G4"/>
      <c r="H4" s="10"/>
      <c r="I4" s="10"/>
      <c r="J4" s="15">
        <f xml:space="preserve"> Time!J$137</f>
        <v>2016</v>
      </c>
      <c r="K4" s="15">
        <f xml:space="preserve"> Time!K$137</f>
        <v>2016</v>
      </c>
      <c r="L4" s="15">
        <f xml:space="preserve"> Time!L$137</f>
        <v>2017</v>
      </c>
      <c r="M4" s="15">
        <f xml:space="preserve"> Time!M$137</f>
        <v>2017</v>
      </c>
      <c r="N4" s="15">
        <f xml:space="preserve"> Time!N$137</f>
        <v>2018</v>
      </c>
      <c r="O4" s="15">
        <f xml:space="preserve"> Time!O$137</f>
        <v>2018</v>
      </c>
      <c r="P4" s="15">
        <f xml:space="preserve"> Time!P$137</f>
        <v>2019</v>
      </c>
      <c r="Q4" s="15">
        <f xml:space="preserve"> Time!Q$137</f>
        <v>2019</v>
      </c>
      <c r="R4" s="15">
        <f xml:space="preserve"> Time!R$137</f>
        <v>2020</v>
      </c>
      <c r="S4" s="15">
        <f xml:space="preserve"> Time!S$137</f>
        <v>2020</v>
      </c>
      <c r="T4" s="15">
        <f xml:space="preserve"> Time!T$137</f>
        <v>2021</v>
      </c>
      <c r="U4" s="15">
        <f xml:space="preserve"> Time!U$137</f>
        <v>2021</v>
      </c>
      <c r="V4" s="15">
        <f xml:space="preserve"> Time!V$137</f>
        <v>2022</v>
      </c>
      <c r="W4" s="15">
        <f xml:space="preserve"> Time!W$137</f>
        <v>2022</v>
      </c>
      <c r="X4" s="15">
        <f xml:space="preserve"> Time!X$137</f>
        <v>2023</v>
      </c>
      <c r="Y4" s="15">
        <f xml:space="preserve"> Time!Y$137</f>
        <v>2023</v>
      </c>
      <c r="Z4" s="15">
        <f xml:space="preserve"> Time!Z$137</f>
        <v>2024</v>
      </c>
      <c r="AA4" s="15">
        <f xml:space="preserve"> Time!AA$137</f>
        <v>2024</v>
      </c>
      <c r="AB4" s="15">
        <f xml:space="preserve"> Time!AB$137</f>
        <v>2025</v>
      </c>
      <c r="AC4" s="15">
        <f xml:space="preserve"> Time!AC$137</f>
        <v>2025</v>
      </c>
      <c r="AD4" s="15">
        <f xml:space="preserve"> Time!AD$137</f>
        <v>2026</v>
      </c>
      <c r="AE4" s="15">
        <f xml:space="preserve"> Time!AE$137</f>
        <v>2026</v>
      </c>
      <c r="AF4" s="15">
        <f xml:space="preserve"> Time!AF$137</f>
        <v>2027</v>
      </c>
      <c r="AG4" s="15">
        <f xml:space="preserve"> Time!AG$137</f>
        <v>2027</v>
      </c>
      <c r="AH4" s="15">
        <f xml:space="preserve"> Time!AH$137</f>
        <v>2028</v>
      </c>
      <c r="AI4" s="15">
        <f xml:space="preserve"> Time!AI$137</f>
        <v>2028</v>
      </c>
      <c r="AJ4" s="15">
        <f xml:space="preserve"> Time!AJ$137</f>
        <v>2029</v>
      </c>
      <c r="AK4" s="15">
        <f xml:space="preserve"> Time!AK$137</f>
        <v>2029</v>
      </c>
      <c r="AL4" s="15">
        <f xml:space="preserve"> Time!AL$137</f>
        <v>2030</v>
      </c>
      <c r="AM4" s="15">
        <f xml:space="preserve"> Time!AM$137</f>
        <v>2030</v>
      </c>
      <c r="AN4" s="15">
        <f xml:space="preserve"> Time!AN$137</f>
        <v>2031</v>
      </c>
      <c r="AO4" s="15">
        <f xml:space="preserve"> Time!AO$137</f>
        <v>2031</v>
      </c>
      <c r="AP4" s="15">
        <f xml:space="preserve"> Time!AP$137</f>
        <v>2032</v>
      </c>
      <c r="AQ4" s="15">
        <f xml:space="preserve"> Time!AQ$137</f>
        <v>2032</v>
      </c>
      <c r="AR4" s="15">
        <f xml:space="preserve"> Time!AR$137</f>
        <v>2033</v>
      </c>
      <c r="AS4" s="15">
        <f xml:space="preserve"> Time!AS$137</f>
        <v>2033</v>
      </c>
      <c r="AT4" s="15">
        <f xml:space="preserve"> Time!AT$137</f>
        <v>2034</v>
      </c>
      <c r="AU4" s="15">
        <f xml:space="preserve"> Time!AU$137</f>
        <v>2034</v>
      </c>
      <c r="AV4" s="15">
        <f xml:space="preserve"> Time!AV$137</f>
        <v>2035</v>
      </c>
      <c r="AW4" s="15">
        <f xml:space="preserve"> Time!AW$137</f>
        <v>2035</v>
      </c>
      <c r="AX4" s="15">
        <f xml:space="preserve"> Time!AX$137</f>
        <v>2036</v>
      </c>
      <c r="AY4" s="15">
        <f xml:space="preserve"> Time!AY$137</f>
        <v>2036</v>
      </c>
      <c r="AZ4" s="15">
        <f xml:space="preserve"> Time!AZ$137</f>
        <v>2037</v>
      </c>
      <c r="BA4" s="15">
        <f xml:space="preserve"> Time!BA$137</f>
        <v>2037</v>
      </c>
      <c r="BB4" s="15">
        <f xml:space="preserve"> Time!BB$137</f>
        <v>2038</v>
      </c>
      <c r="BC4" s="15">
        <f xml:space="preserve"> Time!BC$137</f>
        <v>2038</v>
      </c>
      <c r="BD4" s="15">
        <f xml:space="preserve"> Time!BD$137</f>
        <v>2039</v>
      </c>
      <c r="BE4" s="15">
        <f xml:space="preserve"> Time!BE$137</f>
        <v>2039</v>
      </c>
      <c r="BF4" s="15">
        <f xml:space="preserve"> Time!BF$137</f>
        <v>2040</v>
      </c>
      <c r="BG4" s="15">
        <f xml:space="preserve"> Time!BG$137</f>
        <v>2040</v>
      </c>
      <c r="BH4" s="15">
        <f xml:space="preserve"> Time!BH$137</f>
        <v>2041</v>
      </c>
      <c r="BI4" s="15">
        <f xml:space="preserve"> Time!BI$137</f>
        <v>2041</v>
      </c>
      <c r="BJ4" s="15">
        <f xml:space="preserve"> Time!BJ$137</f>
        <v>2042</v>
      </c>
      <c r="BK4" s="15">
        <f xml:space="preserve"> Time!BK$137</f>
        <v>2042</v>
      </c>
      <c r="BL4" s="15">
        <f xml:space="preserve"> Time!BL$137</f>
        <v>2043</v>
      </c>
      <c r="BM4" s="15">
        <f xml:space="preserve"> Time!BM$137</f>
        <v>2043</v>
      </c>
      <c r="BN4" s="15">
        <f xml:space="preserve"> Time!BN$137</f>
        <v>2044</v>
      </c>
      <c r="BO4" s="15">
        <f xml:space="preserve"> Time!BO$137</f>
        <v>2044</v>
      </c>
      <c r="BP4" s="15">
        <f xml:space="preserve"> Time!BP$137</f>
        <v>2045</v>
      </c>
      <c r="BQ4" s="15">
        <f xml:space="preserve"> Time!BQ$137</f>
        <v>2045</v>
      </c>
      <c r="BR4" s="15">
        <f xml:space="preserve"> Time!BR$137</f>
        <v>2046</v>
      </c>
      <c r="BS4" s="15">
        <f xml:space="preserve"> Time!BS$137</f>
        <v>2046</v>
      </c>
      <c r="BT4" s="15">
        <f xml:space="preserve"> Time!BT$137</f>
        <v>2047</v>
      </c>
      <c r="BU4" s="15">
        <f xml:space="preserve"> Time!BU$137</f>
        <v>2047</v>
      </c>
      <c r="BV4" s="15">
        <f xml:space="preserve"> Time!BV$137</f>
        <v>2048</v>
      </c>
      <c r="BW4" s="15">
        <f xml:space="preserve"> Time!BW$137</f>
        <v>2048</v>
      </c>
      <c r="BX4" s="15">
        <f xml:space="preserve"> Time!BX$137</f>
        <v>2049</v>
      </c>
      <c r="BY4" s="15">
        <f xml:space="preserve"> Time!BY$137</f>
        <v>2049</v>
      </c>
      <c r="BZ4" s="15">
        <f xml:space="preserve"> Time!BZ$137</f>
        <v>2050</v>
      </c>
    </row>
    <row r="5" spans="1:78" s="24" customFormat="1" x14ac:dyDescent="0.2">
      <c r="A5" s="20"/>
      <c r="B5" s="20"/>
      <c r="C5" s="21"/>
      <c r="D5" s="22"/>
      <c r="E5" s="23" t="str">
        <f xml:space="preserve"> Time!E$10</f>
        <v>Model column counter</v>
      </c>
      <c r="F5" s="98" t="s">
        <v>0</v>
      </c>
      <c r="G5" s="77" t="s">
        <v>1</v>
      </c>
      <c r="H5" s="98" t="s">
        <v>2</v>
      </c>
      <c r="I5" s="23"/>
      <c r="J5" s="23">
        <f xml:space="preserve"> Time!J$10</f>
        <v>1</v>
      </c>
      <c r="K5" s="23">
        <f xml:space="preserve"> Time!K$10</f>
        <v>2</v>
      </c>
      <c r="L5" s="23">
        <f xml:space="preserve"> Time!L$10</f>
        <v>3</v>
      </c>
      <c r="M5" s="23">
        <f xml:space="preserve"> Time!M$10</f>
        <v>4</v>
      </c>
      <c r="N5" s="23">
        <f xml:space="preserve"> Time!N$10</f>
        <v>5</v>
      </c>
      <c r="O5" s="23">
        <f xml:space="preserve"> Time!O$10</f>
        <v>6</v>
      </c>
      <c r="P5" s="23">
        <f xml:space="preserve"> Time!P$10</f>
        <v>7</v>
      </c>
      <c r="Q5" s="23">
        <f xml:space="preserve"> Time!Q$10</f>
        <v>8</v>
      </c>
      <c r="R5" s="23">
        <f xml:space="preserve"> Time!R$10</f>
        <v>9</v>
      </c>
      <c r="S5" s="23">
        <f xml:space="preserve"> Time!S$10</f>
        <v>10</v>
      </c>
      <c r="T5" s="23">
        <f xml:space="preserve"> Time!T$10</f>
        <v>11</v>
      </c>
      <c r="U5" s="23">
        <f xml:space="preserve"> Time!U$10</f>
        <v>12</v>
      </c>
      <c r="V5" s="23">
        <f xml:space="preserve"> Time!V$10</f>
        <v>13</v>
      </c>
      <c r="W5" s="23">
        <f xml:space="preserve"> Time!W$10</f>
        <v>14</v>
      </c>
      <c r="X5" s="23">
        <f xml:space="preserve"> Time!X$10</f>
        <v>15</v>
      </c>
      <c r="Y5" s="23">
        <f xml:space="preserve"> Time!Y$10</f>
        <v>16</v>
      </c>
      <c r="Z5" s="23">
        <f xml:space="preserve"> Time!Z$10</f>
        <v>17</v>
      </c>
      <c r="AA5" s="23">
        <f xml:space="preserve"> Time!AA$10</f>
        <v>18</v>
      </c>
      <c r="AB5" s="23">
        <f xml:space="preserve"> Time!AB$10</f>
        <v>19</v>
      </c>
      <c r="AC5" s="23">
        <f xml:space="preserve"> Time!AC$10</f>
        <v>20</v>
      </c>
      <c r="AD5" s="23">
        <f xml:space="preserve"> Time!AD$10</f>
        <v>21</v>
      </c>
      <c r="AE5" s="23">
        <f xml:space="preserve"> Time!AE$10</f>
        <v>22</v>
      </c>
      <c r="AF5" s="23">
        <f xml:space="preserve"> Time!AF$10</f>
        <v>23</v>
      </c>
      <c r="AG5" s="23">
        <f xml:space="preserve"> Time!AG$10</f>
        <v>24</v>
      </c>
      <c r="AH5" s="23">
        <f xml:space="preserve"> Time!AH$10</f>
        <v>25</v>
      </c>
      <c r="AI5" s="23">
        <f xml:space="preserve"> Time!AI$10</f>
        <v>26</v>
      </c>
      <c r="AJ5" s="23">
        <f xml:space="preserve"> Time!AJ$10</f>
        <v>27</v>
      </c>
      <c r="AK5" s="23">
        <f xml:space="preserve"> Time!AK$10</f>
        <v>28</v>
      </c>
      <c r="AL5" s="23">
        <f xml:space="preserve"> Time!AL$10</f>
        <v>29</v>
      </c>
      <c r="AM5" s="23">
        <f xml:space="preserve"> Time!AM$10</f>
        <v>30</v>
      </c>
      <c r="AN5" s="23">
        <f xml:space="preserve"> Time!AN$10</f>
        <v>31</v>
      </c>
      <c r="AO5" s="23">
        <f xml:space="preserve"> Time!AO$10</f>
        <v>32</v>
      </c>
      <c r="AP5" s="23">
        <f xml:space="preserve"> Time!AP$10</f>
        <v>33</v>
      </c>
      <c r="AQ5" s="23">
        <f xml:space="preserve"> Time!AQ$10</f>
        <v>34</v>
      </c>
      <c r="AR5" s="23">
        <f xml:space="preserve"> Time!AR$10</f>
        <v>35</v>
      </c>
      <c r="AS5" s="23">
        <f xml:space="preserve"> Time!AS$10</f>
        <v>36</v>
      </c>
      <c r="AT5" s="23">
        <f xml:space="preserve"> Time!AT$10</f>
        <v>37</v>
      </c>
      <c r="AU5" s="23">
        <f xml:space="preserve"> Time!AU$10</f>
        <v>38</v>
      </c>
      <c r="AV5" s="23">
        <f xml:space="preserve"> Time!AV$10</f>
        <v>39</v>
      </c>
      <c r="AW5" s="23">
        <f xml:space="preserve"> Time!AW$10</f>
        <v>40</v>
      </c>
      <c r="AX5" s="23">
        <f xml:space="preserve"> Time!AX$10</f>
        <v>41</v>
      </c>
      <c r="AY5" s="23">
        <f xml:space="preserve"> Time!AY$10</f>
        <v>42</v>
      </c>
      <c r="AZ5" s="23">
        <f xml:space="preserve"> Time!AZ$10</f>
        <v>43</v>
      </c>
      <c r="BA5" s="23">
        <f xml:space="preserve"> Time!BA$10</f>
        <v>44</v>
      </c>
      <c r="BB5" s="23">
        <f xml:space="preserve"> Time!BB$10</f>
        <v>45</v>
      </c>
      <c r="BC5" s="23">
        <f xml:space="preserve"> Time!BC$10</f>
        <v>46</v>
      </c>
      <c r="BD5" s="23">
        <f xml:space="preserve"> Time!BD$10</f>
        <v>47</v>
      </c>
      <c r="BE5" s="23">
        <f xml:space="preserve"> Time!BE$10</f>
        <v>48</v>
      </c>
      <c r="BF5" s="23">
        <f xml:space="preserve"> Time!BF$10</f>
        <v>49</v>
      </c>
      <c r="BG5" s="23">
        <f xml:space="preserve"> Time!BG$10</f>
        <v>50</v>
      </c>
      <c r="BH5" s="23">
        <f xml:space="preserve"> Time!BH$10</f>
        <v>51</v>
      </c>
      <c r="BI5" s="23">
        <f xml:space="preserve"> Time!BI$10</f>
        <v>52</v>
      </c>
      <c r="BJ5" s="23">
        <f xml:space="preserve"> Time!BJ$10</f>
        <v>53</v>
      </c>
      <c r="BK5" s="23">
        <f xml:space="preserve"> Time!BK$10</f>
        <v>54</v>
      </c>
      <c r="BL5" s="23">
        <f xml:space="preserve"> Time!BL$10</f>
        <v>55</v>
      </c>
      <c r="BM5" s="23">
        <f xml:space="preserve"> Time!BM$10</f>
        <v>56</v>
      </c>
      <c r="BN5" s="23">
        <f xml:space="preserve"> Time!BN$10</f>
        <v>57</v>
      </c>
      <c r="BO5" s="23">
        <f xml:space="preserve"> Time!BO$10</f>
        <v>58</v>
      </c>
      <c r="BP5" s="23">
        <f xml:space="preserve"> Time!BP$10</f>
        <v>59</v>
      </c>
      <c r="BQ5" s="23">
        <f xml:space="preserve"> Time!BQ$10</f>
        <v>60</v>
      </c>
      <c r="BR5" s="23">
        <f xml:space="preserve"> Time!BR$10</f>
        <v>61</v>
      </c>
      <c r="BS5" s="23">
        <f xml:space="preserve"> Time!BS$10</f>
        <v>62</v>
      </c>
      <c r="BT5" s="23">
        <f xml:space="preserve"> Time!BT$10</f>
        <v>63</v>
      </c>
      <c r="BU5" s="23">
        <f xml:space="preserve"> Time!BU$10</f>
        <v>64</v>
      </c>
      <c r="BV5" s="23">
        <f xml:space="preserve"> Time!BV$10</f>
        <v>65</v>
      </c>
      <c r="BW5" s="23">
        <f xml:space="preserve"> Time!BW$10</f>
        <v>66</v>
      </c>
      <c r="BX5" s="23">
        <f xml:space="preserve"> Time!BX$10</f>
        <v>67</v>
      </c>
      <c r="BY5" s="23">
        <f xml:space="preserve"> Time!BY$10</f>
        <v>68</v>
      </c>
      <c r="BZ5" s="23">
        <f xml:space="preserve"> Time!BZ$10</f>
        <v>69</v>
      </c>
    </row>
    <row r="7" spans="1:78" s="76" customFormat="1" x14ac:dyDescent="0.2">
      <c r="A7" s="25" t="s">
        <v>66</v>
      </c>
      <c r="B7" s="25"/>
      <c r="C7" s="74"/>
      <c r="D7" s="75"/>
    </row>
    <row r="8" spans="1:78" s="76" customFormat="1" x14ac:dyDescent="0.2">
      <c r="A8" s="25"/>
      <c r="B8" s="25"/>
      <c r="C8" s="74"/>
      <c r="D8" s="75"/>
    </row>
    <row r="9" spans="1:78" s="76" customFormat="1" x14ac:dyDescent="0.2">
      <c r="A9" s="25"/>
      <c r="B9" s="25" t="s">
        <v>100</v>
      </c>
      <c r="C9" s="74"/>
      <c r="D9" s="75"/>
    </row>
    <row r="10" spans="1:78" s="209" customFormat="1" x14ac:dyDescent="0.2">
      <c r="A10" s="206"/>
      <c r="B10" s="206"/>
      <c r="C10" s="207"/>
      <c r="D10" s="208"/>
      <c r="E10" s="209" t="str">
        <f xml:space="preserve"> InpC!E$42</f>
        <v>Land lease cost</v>
      </c>
      <c r="F10" s="209">
        <f xml:space="preserve"> InpC!F$42</f>
        <v>3000000</v>
      </c>
      <c r="G10" s="209" t="str">
        <f xml:space="preserve"> InpC!G$42</f>
        <v>EUR / year</v>
      </c>
    </row>
    <row r="11" spans="1:78" s="76" customFormat="1" x14ac:dyDescent="0.2">
      <c r="A11" s="25"/>
      <c r="B11" s="25"/>
      <c r="C11" s="74"/>
      <c r="D11" s="75"/>
      <c r="E11" s="122" t="str">
        <f xml:space="preserve"> InpC!E$73</f>
        <v>Conversion from EUR to EUR k</v>
      </c>
      <c r="F11" s="122">
        <f xml:space="preserve"> InpC!F$73</f>
        <v>1000</v>
      </c>
      <c r="G11" s="122" t="str">
        <f xml:space="preserve"> InpC!G$73</f>
        <v>EUR / EUR k</v>
      </c>
    </row>
    <row r="12" spans="1:78" s="76" customFormat="1" x14ac:dyDescent="0.2">
      <c r="A12" s="25"/>
      <c r="B12" s="25"/>
      <c r="C12" s="74"/>
      <c r="D12" s="75"/>
      <c r="E12" s="122" t="str">
        <f xml:space="preserve"> InpC!E$65</f>
        <v>Semi annual period in a year</v>
      </c>
      <c r="F12" s="122">
        <f xml:space="preserve"> InpC!F$65</f>
        <v>2</v>
      </c>
      <c r="G12" s="122" t="str">
        <f xml:space="preserve"> InpC!G$65</f>
        <v>periods</v>
      </c>
    </row>
    <row r="13" spans="1:78" s="126" customFormat="1" x14ac:dyDescent="0.2">
      <c r="A13" s="124"/>
      <c r="B13" s="124"/>
      <c r="C13" s="125"/>
      <c r="E13" s="127" t="str">
        <f xml:space="preserve"> Esc!E$14</f>
        <v>CPI escalation factor</v>
      </c>
      <c r="F13" s="127">
        <f xml:space="preserve"> Esc!F$14</f>
        <v>0</v>
      </c>
      <c r="G13" s="127" t="str">
        <f xml:space="preserve"> Esc!G$14</f>
        <v>factor</v>
      </c>
      <c r="H13" s="127">
        <f xml:space="preserve"> Esc!H$14</f>
        <v>0</v>
      </c>
      <c r="I13" s="127">
        <f xml:space="preserve"> Esc!I$14</f>
        <v>0</v>
      </c>
      <c r="J13" s="127">
        <f xml:space="preserve"> Esc!J$14</f>
        <v>1</v>
      </c>
      <c r="K13" s="127">
        <f xml:space="preserve"> Esc!K$14</f>
        <v>1</v>
      </c>
      <c r="L13" s="127">
        <f xml:space="preserve"> Esc!L$14</f>
        <v>1.0249999999999999</v>
      </c>
      <c r="M13" s="127">
        <f xml:space="preserve"> Esc!M$14</f>
        <v>1.0249999999999999</v>
      </c>
      <c r="N13" s="127">
        <f xml:space="preserve"> Esc!N$14</f>
        <v>1.0506249999999999</v>
      </c>
      <c r="O13" s="127">
        <f xml:space="preserve"> Esc!O$14</f>
        <v>1.0506249999999999</v>
      </c>
      <c r="P13" s="127">
        <f xml:space="preserve"> Esc!P$14</f>
        <v>1.0768906249999999</v>
      </c>
      <c r="Q13" s="127">
        <f xml:space="preserve"> Esc!Q$14</f>
        <v>1.0768906249999999</v>
      </c>
      <c r="R13" s="127">
        <f xml:space="preserve"> Esc!R$14</f>
        <v>1.1038128906249998</v>
      </c>
      <c r="S13" s="127">
        <f xml:space="preserve"> Esc!S$14</f>
        <v>1.1038128906249998</v>
      </c>
      <c r="T13" s="127">
        <f xml:space="preserve"> Esc!T$14</f>
        <v>1.1314082128906247</v>
      </c>
      <c r="U13" s="127">
        <f xml:space="preserve"> Esc!U$14</f>
        <v>1.1314082128906247</v>
      </c>
      <c r="V13" s="127">
        <f xml:space="preserve"> Esc!V$14</f>
        <v>1.1596934182128902</v>
      </c>
      <c r="W13" s="127">
        <f xml:space="preserve"> Esc!W$14</f>
        <v>1.1596934182128902</v>
      </c>
      <c r="X13" s="127">
        <f xml:space="preserve"> Esc!X$14</f>
        <v>1.1886857536682123</v>
      </c>
      <c r="Y13" s="127">
        <f xml:space="preserve"> Esc!Y$14</f>
        <v>1.1886857536682123</v>
      </c>
      <c r="Z13" s="127">
        <f xml:space="preserve"> Esc!Z$14</f>
        <v>1.2184028975099175</v>
      </c>
      <c r="AA13" s="127">
        <f xml:space="preserve"> Esc!AA$14</f>
        <v>1.2184028975099175</v>
      </c>
      <c r="AB13" s="127">
        <f xml:space="preserve"> Esc!AB$14</f>
        <v>1.2488629699476652</v>
      </c>
      <c r="AC13" s="127">
        <f xml:space="preserve"> Esc!AC$14</f>
        <v>1.2488629699476652</v>
      </c>
      <c r="AD13" s="127">
        <f xml:space="preserve"> Esc!AD$14</f>
        <v>1.2800845441963566</v>
      </c>
      <c r="AE13" s="127">
        <f xml:space="preserve"> Esc!AE$14</f>
        <v>1.2800845441963566</v>
      </c>
      <c r="AF13" s="127">
        <f xml:space="preserve"> Esc!AF$14</f>
        <v>1.3120866578012655</v>
      </c>
      <c r="AG13" s="127">
        <f xml:space="preserve"> Esc!AG$14</f>
        <v>1.3120866578012655</v>
      </c>
      <c r="AH13" s="127">
        <f xml:space="preserve"> Esc!AH$14</f>
        <v>1.3448888242462971</v>
      </c>
      <c r="AI13" s="127">
        <f xml:space="preserve"> Esc!AI$14</f>
        <v>1.3448888242462971</v>
      </c>
      <c r="AJ13" s="127">
        <f xml:space="preserve"> Esc!AJ$14</f>
        <v>1.3785110448524545</v>
      </c>
      <c r="AK13" s="127">
        <f xml:space="preserve"> Esc!AK$14</f>
        <v>1.3785110448524545</v>
      </c>
      <c r="AL13" s="127">
        <f xml:space="preserve"> Esc!AL$14</f>
        <v>1.4129738209737657</v>
      </c>
      <c r="AM13" s="127">
        <f xml:space="preserve"> Esc!AM$14</f>
        <v>1.4129738209737657</v>
      </c>
      <c r="AN13" s="127">
        <f xml:space="preserve"> Esc!AN$14</f>
        <v>1.4482981664981096</v>
      </c>
      <c r="AO13" s="127">
        <f xml:space="preserve"> Esc!AO$14</f>
        <v>1.4482981664981096</v>
      </c>
      <c r="AP13" s="127">
        <f xml:space="preserve"> Esc!AP$14</f>
        <v>1.4845056206605622</v>
      </c>
      <c r="AQ13" s="127">
        <f xml:space="preserve"> Esc!AQ$14</f>
        <v>1.4845056206605622</v>
      </c>
      <c r="AR13" s="127">
        <f xml:space="preserve"> Esc!AR$14</f>
        <v>1.5216182611770761</v>
      </c>
      <c r="AS13" s="127">
        <f xml:space="preserve"> Esc!AS$14</f>
        <v>1.5216182611770761</v>
      </c>
      <c r="AT13" s="127">
        <f xml:space="preserve"> Esc!AT$14</f>
        <v>1.5596587177065029</v>
      </c>
      <c r="AU13" s="127">
        <f xml:space="preserve"> Esc!AU$14</f>
        <v>1.5596587177065029</v>
      </c>
      <c r="AV13" s="127">
        <f xml:space="preserve"> Esc!AV$14</f>
        <v>1.5986501856491653</v>
      </c>
      <c r="AW13" s="127">
        <f xml:space="preserve"> Esc!AW$14</f>
        <v>1.5986501856491653</v>
      </c>
      <c r="AX13" s="127">
        <f xml:space="preserve"> Esc!AX$14</f>
        <v>1.6386164402903942</v>
      </c>
      <c r="AY13" s="127">
        <f xml:space="preserve"> Esc!AY$14</f>
        <v>1.6386164402903942</v>
      </c>
      <c r="AZ13" s="127">
        <f xml:space="preserve"> Esc!AZ$14</f>
        <v>1.6795818512976539</v>
      </c>
      <c r="BA13" s="127">
        <f xml:space="preserve"> Esc!BA$14</f>
        <v>1.6795818512976539</v>
      </c>
      <c r="BB13" s="127">
        <f xml:space="preserve"> Esc!BB$14</f>
        <v>1.721571397580095</v>
      </c>
      <c r="BC13" s="127">
        <f xml:space="preserve"> Esc!BC$14</f>
        <v>1.721571397580095</v>
      </c>
      <c r="BD13" s="127">
        <f xml:space="preserve"> Esc!BD$14</f>
        <v>1.7646106825195973</v>
      </c>
      <c r="BE13" s="127">
        <f xml:space="preserve"> Esc!BE$14</f>
        <v>1.7646106825195973</v>
      </c>
      <c r="BF13" s="127">
        <f xml:space="preserve"> Esc!BF$14</f>
        <v>1.8087259495825871</v>
      </c>
      <c r="BG13" s="127">
        <f xml:space="preserve"> Esc!BG$14</f>
        <v>1.8087259495825871</v>
      </c>
      <c r="BH13" s="127">
        <f xml:space="preserve"> Esc!BH$14</f>
        <v>1.8539440983221516</v>
      </c>
      <c r="BI13" s="127">
        <f xml:space="preserve"> Esc!BI$14</f>
        <v>1.8539440983221516</v>
      </c>
      <c r="BJ13" s="127">
        <f xml:space="preserve"> Esc!BJ$14</f>
        <v>1.9002927007802053</v>
      </c>
      <c r="BK13" s="127">
        <f xml:space="preserve"> Esc!BK$14</f>
        <v>1.9002927007802053</v>
      </c>
      <c r="BL13" s="127">
        <f xml:space="preserve"> Esc!BL$14</f>
        <v>1.9478000182997102</v>
      </c>
      <c r="BM13" s="127">
        <f xml:space="preserve"> Esc!BM$14</f>
        <v>1.9478000182997102</v>
      </c>
      <c r="BN13" s="127">
        <f xml:space="preserve"> Esc!BN$14</f>
        <v>1.9964950187572028</v>
      </c>
      <c r="BO13" s="127">
        <f xml:space="preserve"> Esc!BO$14</f>
        <v>1.9964950187572028</v>
      </c>
      <c r="BP13" s="127">
        <f xml:space="preserve"> Esc!BP$14</f>
        <v>2.0464073942261325</v>
      </c>
      <c r="BQ13" s="127">
        <f xml:space="preserve"> Esc!BQ$14</f>
        <v>2.0464073942261325</v>
      </c>
      <c r="BR13" s="127">
        <f xml:space="preserve"> Esc!BR$14</f>
        <v>2.0975675790817858</v>
      </c>
      <c r="BS13" s="127">
        <f xml:space="preserve"> Esc!BS$14</f>
        <v>2.0975675790817858</v>
      </c>
      <c r="BT13" s="127">
        <f xml:space="preserve"> Esc!BT$14</f>
        <v>2.1500067685588302</v>
      </c>
      <c r="BU13" s="127">
        <f xml:space="preserve"> Esc!BU$14</f>
        <v>2.1500067685588302</v>
      </c>
      <c r="BV13" s="127">
        <f xml:space="preserve"> Esc!BV$14</f>
        <v>2.2037569377728006</v>
      </c>
      <c r="BW13" s="127">
        <f xml:space="preserve"> Esc!BW$14</f>
        <v>2.2037569377728006</v>
      </c>
      <c r="BX13" s="127">
        <f xml:space="preserve"> Esc!BX$14</f>
        <v>2.2588508612171205</v>
      </c>
      <c r="BY13" s="127">
        <f xml:space="preserve"> Esc!BY$14</f>
        <v>2.2588508612171205</v>
      </c>
      <c r="BZ13" s="127">
        <f xml:space="preserve"> Esc!BZ$14</f>
        <v>2.3153221327475482</v>
      </c>
    </row>
    <row r="14" spans="1:78" s="155" customFormat="1" x14ac:dyDescent="0.2">
      <c r="A14" s="123"/>
      <c r="B14" s="123"/>
      <c r="C14" s="154"/>
      <c r="E14" s="156" t="str">
        <f xml:space="preserve"> Time!E$109</f>
        <v>Operations period PPF</v>
      </c>
      <c r="F14" s="156">
        <f xml:space="preserve"> Time!F$109</f>
        <v>0</v>
      </c>
      <c r="G14" s="156" t="str">
        <f xml:space="preserve"> Time!G$109</f>
        <v>factor</v>
      </c>
      <c r="H14" s="156">
        <f xml:space="preserve"> Time!H$109</f>
        <v>60</v>
      </c>
      <c r="I14" s="156">
        <f xml:space="preserve"> Time!I$109</f>
        <v>0</v>
      </c>
      <c r="J14" s="156">
        <f xml:space="preserve"> Time!J$109</f>
        <v>0</v>
      </c>
      <c r="K14" s="156">
        <f xml:space="preserve"> Time!K$109</f>
        <v>0</v>
      </c>
      <c r="L14" s="156">
        <f xml:space="preserve"> Time!L$109</f>
        <v>0</v>
      </c>
      <c r="M14" s="156">
        <f xml:space="preserve"> Time!M$109</f>
        <v>0</v>
      </c>
      <c r="N14" s="156">
        <f xml:space="preserve"> Time!N$109</f>
        <v>0</v>
      </c>
      <c r="O14" s="156">
        <f xml:space="preserve"> Time!O$109</f>
        <v>0</v>
      </c>
      <c r="P14" s="156">
        <f xml:space="preserve"> Time!P$109</f>
        <v>0</v>
      </c>
      <c r="Q14" s="156">
        <f xml:space="preserve"> Time!Q$109</f>
        <v>1</v>
      </c>
      <c r="R14" s="156">
        <f xml:space="preserve"> Time!R$109</f>
        <v>1</v>
      </c>
      <c r="S14" s="156">
        <f xml:space="preserve"> Time!S$109</f>
        <v>1</v>
      </c>
      <c r="T14" s="156">
        <f xml:space="preserve"> Time!T$109</f>
        <v>1</v>
      </c>
      <c r="U14" s="156">
        <f xml:space="preserve"> Time!U$109</f>
        <v>1</v>
      </c>
      <c r="V14" s="156">
        <f xml:space="preserve"> Time!V$109</f>
        <v>1</v>
      </c>
      <c r="W14" s="156">
        <f xml:space="preserve"> Time!W$109</f>
        <v>1</v>
      </c>
      <c r="X14" s="156">
        <f xml:space="preserve"> Time!X$109</f>
        <v>1</v>
      </c>
      <c r="Y14" s="156">
        <f xml:space="preserve"> Time!Y$109</f>
        <v>1</v>
      </c>
      <c r="Z14" s="156">
        <f xml:space="preserve"> Time!Z$109</f>
        <v>1</v>
      </c>
      <c r="AA14" s="156">
        <f xml:space="preserve"> Time!AA$109</f>
        <v>1</v>
      </c>
      <c r="AB14" s="156">
        <f xml:space="preserve"> Time!AB$109</f>
        <v>1</v>
      </c>
      <c r="AC14" s="156">
        <f xml:space="preserve"> Time!AC$109</f>
        <v>1</v>
      </c>
      <c r="AD14" s="156">
        <f xml:space="preserve"> Time!AD$109</f>
        <v>1</v>
      </c>
      <c r="AE14" s="156">
        <f xml:space="preserve"> Time!AE$109</f>
        <v>1</v>
      </c>
      <c r="AF14" s="156">
        <f xml:space="preserve"> Time!AF$109</f>
        <v>1</v>
      </c>
      <c r="AG14" s="156">
        <f xml:space="preserve"> Time!AG$109</f>
        <v>1</v>
      </c>
      <c r="AH14" s="156">
        <f xml:space="preserve"> Time!AH$109</f>
        <v>1</v>
      </c>
      <c r="AI14" s="156">
        <f xml:space="preserve"> Time!AI$109</f>
        <v>1</v>
      </c>
      <c r="AJ14" s="156">
        <f xml:space="preserve"> Time!AJ$109</f>
        <v>1</v>
      </c>
      <c r="AK14" s="156">
        <f xml:space="preserve"> Time!AK$109</f>
        <v>1</v>
      </c>
      <c r="AL14" s="156">
        <f xml:space="preserve"> Time!AL$109</f>
        <v>1</v>
      </c>
      <c r="AM14" s="156">
        <f xml:space="preserve"> Time!AM$109</f>
        <v>1</v>
      </c>
      <c r="AN14" s="156">
        <f xml:space="preserve"> Time!AN$109</f>
        <v>1</v>
      </c>
      <c r="AO14" s="156">
        <f xml:space="preserve"> Time!AO$109</f>
        <v>1</v>
      </c>
      <c r="AP14" s="156">
        <f xml:space="preserve"> Time!AP$109</f>
        <v>1</v>
      </c>
      <c r="AQ14" s="156">
        <f xml:space="preserve"> Time!AQ$109</f>
        <v>1</v>
      </c>
      <c r="AR14" s="156">
        <f xml:space="preserve"> Time!AR$109</f>
        <v>1</v>
      </c>
      <c r="AS14" s="156">
        <f xml:space="preserve"> Time!AS$109</f>
        <v>1</v>
      </c>
      <c r="AT14" s="156">
        <f xml:space="preserve"> Time!AT$109</f>
        <v>1</v>
      </c>
      <c r="AU14" s="156">
        <f xml:space="preserve"> Time!AU$109</f>
        <v>1</v>
      </c>
      <c r="AV14" s="156">
        <f xml:space="preserve"> Time!AV$109</f>
        <v>1</v>
      </c>
      <c r="AW14" s="156">
        <f xml:space="preserve"> Time!AW$109</f>
        <v>1</v>
      </c>
      <c r="AX14" s="156">
        <f xml:space="preserve"> Time!AX$109</f>
        <v>1</v>
      </c>
      <c r="AY14" s="156">
        <f xml:space="preserve"> Time!AY$109</f>
        <v>1</v>
      </c>
      <c r="AZ14" s="156">
        <f xml:space="preserve"> Time!AZ$109</f>
        <v>1</v>
      </c>
      <c r="BA14" s="156">
        <f xml:space="preserve"> Time!BA$109</f>
        <v>1</v>
      </c>
      <c r="BB14" s="156">
        <f xml:space="preserve"> Time!BB$109</f>
        <v>1</v>
      </c>
      <c r="BC14" s="156">
        <f xml:space="preserve"> Time!BC$109</f>
        <v>1</v>
      </c>
      <c r="BD14" s="156">
        <f xml:space="preserve"> Time!BD$109</f>
        <v>1</v>
      </c>
      <c r="BE14" s="156">
        <f xml:space="preserve"> Time!BE$109</f>
        <v>1</v>
      </c>
      <c r="BF14" s="156">
        <f xml:space="preserve"> Time!BF$109</f>
        <v>1</v>
      </c>
      <c r="BG14" s="156">
        <f xml:space="preserve"> Time!BG$109</f>
        <v>1</v>
      </c>
      <c r="BH14" s="156">
        <f xml:space="preserve"> Time!BH$109</f>
        <v>1</v>
      </c>
      <c r="BI14" s="156">
        <f xml:space="preserve"> Time!BI$109</f>
        <v>1</v>
      </c>
      <c r="BJ14" s="156">
        <f xml:space="preserve"> Time!BJ$109</f>
        <v>1</v>
      </c>
      <c r="BK14" s="156">
        <f xml:space="preserve"> Time!BK$109</f>
        <v>1</v>
      </c>
      <c r="BL14" s="156">
        <f xml:space="preserve"> Time!BL$109</f>
        <v>1</v>
      </c>
      <c r="BM14" s="156">
        <f xml:space="preserve"> Time!BM$109</f>
        <v>1</v>
      </c>
      <c r="BN14" s="156">
        <f xml:space="preserve"> Time!BN$109</f>
        <v>1</v>
      </c>
      <c r="BO14" s="156">
        <f xml:space="preserve"> Time!BO$109</f>
        <v>1</v>
      </c>
      <c r="BP14" s="156">
        <f xml:space="preserve"> Time!BP$109</f>
        <v>1</v>
      </c>
      <c r="BQ14" s="156">
        <f xml:space="preserve"> Time!BQ$109</f>
        <v>1</v>
      </c>
      <c r="BR14" s="156">
        <f xml:space="preserve"> Time!BR$109</f>
        <v>1</v>
      </c>
      <c r="BS14" s="156">
        <f xml:space="preserve"> Time!BS$109</f>
        <v>1</v>
      </c>
      <c r="BT14" s="156">
        <f xml:space="preserve"> Time!BT$109</f>
        <v>1</v>
      </c>
      <c r="BU14" s="156">
        <f xml:space="preserve"> Time!BU$109</f>
        <v>1</v>
      </c>
      <c r="BV14" s="156">
        <f xml:space="preserve"> Time!BV$109</f>
        <v>1</v>
      </c>
      <c r="BW14" s="156">
        <f xml:space="preserve"> Time!BW$109</f>
        <v>1</v>
      </c>
      <c r="BX14" s="156">
        <f xml:space="preserve"> Time!BX$109</f>
        <v>1</v>
      </c>
      <c r="BY14" s="156">
        <f xml:space="preserve"> Time!BY$109</f>
        <v>0</v>
      </c>
      <c r="BZ14" s="156">
        <f xml:space="preserve"> Time!BZ$109</f>
        <v>0</v>
      </c>
    </row>
    <row r="15" spans="1:78" s="76" customFormat="1" x14ac:dyDescent="0.2">
      <c r="A15" s="25"/>
      <c r="B15" s="25"/>
      <c r="C15" s="74"/>
      <c r="D15" s="75"/>
      <c r="E15" s="76" t="s">
        <v>101</v>
      </c>
      <c r="G15" s="76" t="s">
        <v>105</v>
      </c>
      <c r="H15" s="76">
        <f xml:space="preserve"> SUM(J15:BZ15)</f>
        <v>143608.16870038069</v>
      </c>
      <c r="J15" s="76">
        <f t="shared" ref="J15:AO15" si="0" xml:space="preserve"> ($F10 * J14 * J13) / ($F11 * $F12)</f>
        <v>0</v>
      </c>
      <c r="K15" s="76">
        <f t="shared" si="0"/>
        <v>0</v>
      </c>
      <c r="L15" s="76">
        <f t="shared" si="0"/>
        <v>0</v>
      </c>
      <c r="M15" s="76">
        <f t="shared" si="0"/>
        <v>0</v>
      </c>
      <c r="N15" s="76">
        <f t="shared" si="0"/>
        <v>0</v>
      </c>
      <c r="O15" s="76">
        <f t="shared" si="0"/>
        <v>0</v>
      </c>
      <c r="P15" s="76">
        <f t="shared" si="0"/>
        <v>0</v>
      </c>
      <c r="Q15" s="76">
        <f t="shared" si="0"/>
        <v>1615.3359374999998</v>
      </c>
      <c r="R15" s="76">
        <f t="shared" si="0"/>
        <v>1655.7193359374996</v>
      </c>
      <c r="S15" s="76">
        <f t="shared" si="0"/>
        <v>1655.7193359374996</v>
      </c>
      <c r="T15" s="76">
        <f t="shared" si="0"/>
        <v>1697.1123193359369</v>
      </c>
      <c r="U15" s="76">
        <f t="shared" si="0"/>
        <v>1697.1123193359369</v>
      </c>
      <c r="V15" s="76">
        <f t="shared" si="0"/>
        <v>1739.5401273193352</v>
      </c>
      <c r="W15" s="76">
        <f t="shared" si="0"/>
        <v>1739.5401273193352</v>
      </c>
      <c r="X15" s="76">
        <f t="shared" si="0"/>
        <v>1783.0286305023185</v>
      </c>
      <c r="Y15" s="76">
        <f t="shared" si="0"/>
        <v>1783.0286305023185</v>
      </c>
      <c r="Z15" s="76">
        <f t="shared" si="0"/>
        <v>1827.6043462648761</v>
      </c>
      <c r="AA15" s="76">
        <f t="shared" si="0"/>
        <v>1827.6043462648761</v>
      </c>
      <c r="AB15" s="76">
        <f t="shared" si="0"/>
        <v>1873.2944549214976</v>
      </c>
      <c r="AC15" s="76">
        <f t="shared" si="0"/>
        <v>1873.2944549214976</v>
      </c>
      <c r="AD15" s="76">
        <f t="shared" si="0"/>
        <v>1920.126816294535</v>
      </c>
      <c r="AE15" s="76">
        <f t="shared" si="0"/>
        <v>1920.126816294535</v>
      </c>
      <c r="AF15" s="76">
        <f t="shared" si="0"/>
        <v>1968.1299867018984</v>
      </c>
      <c r="AG15" s="76">
        <f t="shared" si="0"/>
        <v>1968.1299867018984</v>
      </c>
      <c r="AH15" s="76">
        <f t="shared" si="0"/>
        <v>2017.3332363694458</v>
      </c>
      <c r="AI15" s="76">
        <f t="shared" si="0"/>
        <v>2017.3332363694458</v>
      </c>
      <c r="AJ15" s="76">
        <f t="shared" si="0"/>
        <v>2067.7665672786816</v>
      </c>
      <c r="AK15" s="76">
        <f t="shared" si="0"/>
        <v>2067.7665672786816</v>
      </c>
      <c r="AL15" s="76">
        <f t="shared" si="0"/>
        <v>2119.4607314606487</v>
      </c>
      <c r="AM15" s="76">
        <f t="shared" si="0"/>
        <v>2119.4607314606487</v>
      </c>
      <c r="AN15" s="76">
        <f t="shared" si="0"/>
        <v>2172.4472497471647</v>
      </c>
      <c r="AO15" s="76">
        <f t="shared" si="0"/>
        <v>2172.4472497471647</v>
      </c>
      <c r="AP15" s="76">
        <f t="shared" ref="AP15:BU15" si="1" xml:space="preserve"> ($F10 * AP14 * AP13) / ($F11 * $F12)</f>
        <v>2226.7584309908434</v>
      </c>
      <c r="AQ15" s="76">
        <f t="shared" si="1"/>
        <v>2226.7584309908434</v>
      </c>
      <c r="AR15" s="76">
        <f t="shared" si="1"/>
        <v>2282.4273917656142</v>
      </c>
      <c r="AS15" s="76">
        <f t="shared" si="1"/>
        <v>2282.4273917656142</v>
      </c>
      <c r="AT15" s="76">
        <f t="shared" si="1"/>
        <v>2339.4880765597545</v>
      </c>
      <c r="AU15" s="76">
        <f t="shared" si="1"/>
        <v>2339.4880765597545</v>
      </c>
      <c r="AV15" s="76">
        <f t="shared" si="1"/>
        <v>2397.9752784737479</v>
      </c>
      <c r="AW15" s="76">
        <f t="shared" si="1"/>
        <v>2397.9752784737479</v>
      </c>
      <c r="AX15" s="76">
        <f t="shared" si="1"/>
        <v>2457.9246604355912</v>
      </c>
      <c r="AY15" s="76">
        <f t="shared" si="1"/>
        <v>2457.9246604355912</v>
      </c>
      <c r="AZ15" s="76">
        <f t="shared" si="1"/>
        <v>2519.3727769464808</v>
      </c>
      <c r="BA15" s="76">
        <f t="shared" si="1"/>
        <v>2519.3727769464808</v>
      </c>
      <c r="BB15" s="76">
        <f t="shared" si="1"/>
        <v>2582.3570963701422</v>
      </c>
      <c r="BC15" s="76">
        <f t="shared" si="1"/>
        <v>2582.3570963701422</v>
      </c>
      <c r="BD15" s="76">
        <f t="shared" si="1"/>
        <v>2646.9160237793958</v>
      </c>
      <c r="BE15" s="76">
        <f t="shared" si="1"/>
        <v>2646.9160237793958</v>
      </c>
      <c r="BF15" s="76">
        <f t="shared" si="1"/>
        <v>2713.0889243738807</v>
      </c>
      <c r="BG15" s="76">
        <f t="shared" si="1"/>
        <v>2713.0889243738807</v>
      </c>
      <c r="BH15" s="76">
        <f t="shared" si="1"/>
        <v>2780.9161474832272</v>
      </c>
      <c r="BI15" s="76">
        <f t="shared" si="1"/>
        <v>2780.9161474832272</v>
      </c>
      <c r="BJ15" s="76">
        <f t="shared" si="1"/>
        <v>2850.4390511703082</v>
      </c>
      <c r="BK15" s="76">
        <f t="shared" si="1"/>
        <v>2850.4390511703082</v>
      </c>
      <c r="BL15" s="76">
        <f t="shared" si="1"/>
        <v>2921.7000274495654</v>
      </c>
      <c r="BM15" s="76">
        <f t="shared" si="1"/>
        <v>2921.7000274495654</v>
      </c>
      <c r="BN15" s="76">
        <f t="shared" si="1"/>
        <v>2994.7425281358042</v>
      </c>
      <c r="BO15" s="76">
        <f t="shared" si="1"/>
        <v>2994.7425281358042</v>
      </c>
      <c r="BP15" s="76">
        <f t="shared" si="1"/>
        <v>3069.611091339199</v>
      </c>
      <c r="BQ15" s="76">
        <f t="shared" si="1"/>
        <v>3069.611091339199</v>
      </c>
      <c r="BR15" s="76">
        <f t="shared" si="1"/>
        <v>3146.3513686226788</v>
      </c>
      <c r="BS15" s="76">
        <f t="shared" si="1"/>
        <v>3146.3513686226788</v>
      </c>
      <c r="BT15" s="76">
        <f t="shared" si="1"/>
        <v>3225.0101528382456</v>
      </c>
      <c r="BU15" s="76">
        <f t="shared" si="1"/>
        <v>3225.0101528382456</v>
      </c>
      <c r="BV15" s="76">
        <f t="shared" ref="BV15:BZ15" si="2" xml:space="preserve"> ($F10 * BV14 * BV13) / ($F11 * $F12)</f>
        <v>3305.6354066592007</v>
      </c>
      <c r="BW15" s="76">
        <f t="shared" si="2"/>
        <v>3305.6354066592007</v>
      </c>
      <c r="BX15" s="76">
        <f t="shared" si="2"/>
        <v>3388.2762918256808</v>
      </c>
      <c r="BY15" s="76">
        <f t="shared" si="2"/>
        <v>0</v>
      </c>
      <c r="BZ15" s="76">
        <f t="shared" si="2"/>
        <v>0</v>
      </c>
    </row>
    <row r="16" spans="1:78" s="140" customFormat="1" x14ac:dyDescent="0.2">
      <c r="A16" s="137"/>
      <c r="B16" s="137"/>
      <c r="C16" s="138"/>
      <c r="D16" s="139"/>
      <c r="E16" s="140" t="str">
        <f xml:space="preserve"> LEFT(E15, LEN(E15) - 4)</f>
        <v>Land lease cost</v>
      </c>
      <c r="F16" s="140" t="s">
        <v>67</v>
      </c>
      <c r="G16" s="140" t="s">
        <v>105</v>
      </c>
      <c r="H16" s="140">
        <f xml:space="preserve"> SUM(J16:BZ16)</f>
        <v>-143608.16870038069</v>
      </c>
      <c r="J16" s="140">
        <f t="shared" ref="J16:AO16" si="3" xml:space="preserve"> -1 * J15</f>
        <v>0</v>
      </c>
      <c r="K16" s="140">
        <f t="shared" si="3"/>
        <v>0</v>
      </c>
      <c r="L16" s="140">
        <f t="shared" si="3"/>
        <v>0</v>
      </c>
      <c r="M16" s="140">
        <f t="shared" si="3"/>
        <v>0</v>
      </c>
      <c r="N16" s="140">
        <f t="shared" si="3"/>
        <v>0</v>
      </c>
      <c r="O16" s="140">
        <f t="shared" si="3"/>
        <v>0</v>
      </c>
      <c r="P16" s="140">
        <f t="shared" si="3"/>
        <v>0</v>
      </c>
      <c r="Q16" s="140">
        <f t="shared" si="3"/>
        <v>-1615.3359374999998</v>
      </c>
      <c r="R16" s="140">
        <f t="shared" si="3"/>
        <v>-1655.7193359374996</v>
      </c>
      <c r="S16" s="140">
        <f t="shared" si="3"/>
        <v>-1655.7193359374996</v>
      </c>
      <c r="T16" s="140">
        <f t="shared" si="3"/>
        <v>-1697.1123193359369</v>
      </c>
      <c r="U16" s="140">
        <f t="shared" si="3"/>
        <v>-1697.1123193359369</v>
      </c>
      <c r="V16" s="140">
        <f t="shared" si="3"/>
        <v>-1739.5401273193352</v>
      </c>
      <c r="W16" s="140">
        <f t="shared" si="3"/>
        <v>-1739.5401273193352</v>
      </c>
      <c r="X16" s="140">
        <f t="shared" si="3"/>
        <v>-1783.0286305023185</v>
      </c>
      <c r="Y16" s="140">
        <f t="shared" si="3"/>
        <v>-1783.0286305023185</v>
      </c>
      <c r="Z16" s="140">
        <f t="shared" si="3"/>
        <v>-1827.6043462648761</v>
      </c>
      <c r="AA16" s="140">
        <f t="shared" si="3"/>
        <v>-1827.6043462648761</v>
      </c>
      <c r="AB16" s="140">
        <f t="shared" si="3"/>
        <v>-1873.2944549214976</v>
      </c>
      <c r="AC16" s="140">
        <f t="shared" si="3"/>
        <v>-1873.2944549214976</v>
      </c>
      <c r="AD16" s="140">
        <f t="shared" si="3"/>
        <v>-1920.126816294535</v>
      </c>
      <c r="AE16" s="140">
        <f t="shared" si="3"/>
        <v>-1920.126816294535</v>
      </c>
      <c r="AF16" s="140">
        <f t="shared" si="3"/>
        <v>-1968.1299867018984</v>
      </c>
      <c r="AG16" s="140">
        <f t="shared" si="3"/>
        <v>-1968.1299867018984</v>
      </c>
      <c r="AH16" s="140">
        <f t="shared" si="3"/>
        <v>-2017.3332363694458</v>
      </c>
      <c r="AI16" s="140">
        <f t="shared" si="3"/>
        <v>-2017.3332363694458</v>
      </c>
      <c r="AJ16" s="140">
        <f t="shared" si="3"/>
        <v>-2067.7665672786816</v>
      </c>
      <c r="AK16" s="140">
        <f t="shared" si="3"/>
        <v>-2067.7665672786816</v>
      </c>
      <c r="AL16" s="140">
        <f t="shared" si="3"/>
        <v>-2119.4607314606487</v>
      </c>
      <c r="AM16" s="140">
        <f t="shared" si="3"/>
        <v>-2119.4607314606487</v>
      </c>
      <c r="AN16" s="140">
        <f t="shared" si="3"/>
        <v>-2172.4472497471647</v>
      </c>
      <c r="AO16" s="140">
        <f t="shared" si="3"/>
        <v>-2172.4472497471647</v>
      </c>
      <c r="AP16" s="140">
        <f t="shared" ref="AP16:BU16" si="4" xml:space="preserve"> -1 * AP15</f>
        <v>-2226.7584309908434</v>
      </c>
      <c r="AQ16" s="140">
        <f t="shared" si="4"/>
        <v>-2226.7584309908434</v>
      </c>
      <c r="AR16" s="140">
        <f t="shared" si="4"/>
        <v>-2282.4273917656142</v>
      </c>
      <c r="AS16" s="140">
        <f t="shared" si="4"/>
        <v>-2282.4273917656142</v>
      </c>
      <c r="AT16" s="140">
        <f t="shared" si="4"/>
        <v>-2339.4880765597545</v>
      </c>
      <c r="AU16" s="140">
        <f t="shared" si="4"/>
        <v>-2339.4880765597545</v>
      </c>
      <c r="AV16" s="140">
        <f t="shared" si="4"/>
        <v>-2397.9752784737479</v>
      </c>
      <c r="AW16" s="140">
        <f t="shared" si="4"/>
        <v>-2397.9752784737479</v>
      </c>
      <c r="AX16" s="140">
        <f t="shared" si="4"/>
        <v>-2457.9246604355912</v>
      </c>
      <c r="AY16" s="140">
        <f t="shared" si="4"/>
        <v>-2457.9246604355912</v>
      </c>
      <c r="AZ16" s="140">
        <f t="shared" si="4"/>
        <v>-2519.3727769464808</v>
      </c>
      <c r="BA16" s="140">
        <f t="shared" si="4"/>
        <v>-2519.3727769464808</v>
      </c>
      <c r="BB16" s="140">
        <f t="shared" si="4"/>
        <v>-2582.3570963701422</v>
      </c>
      <c r="BC16" s="140">
        <f t="shared" si="4"/>
        <v>-2582.3570963701422</v>
      </c>
      <c r="BD16" s="140">
        <f t="shared" si="4"/>
        <v>-2646.9160237793958</v>
      </c>
      <c r="BE16" s="140">
        <f t="shared" si="4"/>
        <v>-2646.9160237793958</v>
      </c>
      <c r="BF16" s="140">
        <f t="shared" si="4"/>
        <v>-2713.0889243738807</v>
      </c>
      <c r="BG16" s="140">
        <f t="shared" si="4"/>
        <v>-2713.0889243738807</v>
      </c>
      <c r="BH16" s="140">
        <f t="shared" si="4"/>
        <v>-2780.9161474832272</v>
      </c>
      <c r="BI16" s="140">
        <f t="shared" si="4"/>
        <v>-2780.9161474832272</v>
      </c>
      <c r="BJ16" s="140">
        <f t="shared" si="4"/>
        <v>-2850.4390511703082</v>
      </c>
      <c r="BK16" s="140">
        <f t="shared" si="4"/>
        <v>-2850.4390511703082</v>
      </c>
      <c r="BL16" s="140">
        <f t="shared" si="4"/>
        <v>-2921.7000274495654</v>
      </c>
      <c r="BM16" s="140">
        <f t="shared" si="4"/>
        <v>-2921.7000274495654</v>
      </c>
      <c r="BN16" s="140">
        <f t="shared" si="4"/>
        <v>-2994.7425281358042</v>
      </c>
      <c r="BO16" s="140">
        <f t="shared" si="4"/>
        <v>-2994.7425281358042</v>
      </c>
      <c r="BP16" s="140">
        <f t="shared" si="4"/>
        <v>-3069.611091339199</v>
      </c>
      <c r="BQ16" s="140">
        <f t="shared" si="4"/>
        <v>-3069.611091339199</v>
      </c>
      <c r="BR16" s="140">
        <f t="shared" si="4"/>
        <v>-3146.3513686226788</v>
      </c>
      <c r="BS16" s="140">
        <f t="shared" si="4"/>
        <v>-3146.3513686226788</v>
      </c>
      <c r="BT16" s="140">
        <f t="shared" si="4"/>
        <v>-3225.0101528382456</v>
      </c>
      <c r="BU16" s="140">
        <f t="shared" si="4"/>
        <v>-3225.0101528382456</v>
      </c>
      <c r="BV16" s="140">
        <f t="shared" ref="BV16:BZ16" si="5" xml:space="preserve"> -1 * BV15</f>
        <v>-3305.6354066592007</v>
      </c>
      <c r="BW16" s="140">
        <f t="shared" si="5"/>
        <v>-3305.6354066592007</v>
      </c>
      <c r="BX16" s="140">
        <f t="shared" si="5"/>
        <v>-3388.2762918256808</v>
      </c>
      <c r="BY16" s="140">
        <f t="shared" si="5"/>
        <v>0</v>
      </c>
      <c r="BZ16" s="140">
        <f t="shared" si="5"/>
        <v>0</v>
      </c>
    </row>
    <row r="18" spans="1:78" x14ac:dyDescent="0.2">
      <c r="B18" s="47" t="s">
        <v>69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</row>
    <row r="19" spans="1:78" s="73" customFormat="1" x14ac:dyDescent="0.2">
      <c r="A19" s="12"/>
      <c r="B19" s="12"/>
      <c r="C19" s="82"/>
      <c r="D19" s="83"/>
      <c r="E19" s="110" t="str">
        <f xml:space="preserve"> Capex!E$22</f>
        <v>Infrastructure cost</v>
      </c>
      <c r="F19" s="110">
        <f xml:space="preserve"> Capex!F$22</f>
        <v>200000.00000000003</v>
      </c>
      <c r="G19" s="110" t="str">
        <f xml:space="preserve"> Capex!G$22</f>
        <v>EUR k</v>
      </c>
    </row>
    <row r="20" spans="1:78" s="87" customFormat="1" x14ac:dyDescent="0.2">
      <c r="A20" s="78"/>
      <c r="B20" s="78"/>
      <c r="C20" s="85"/>
      <c r="E20" s="167" t="str">
        <f xml:space="preserve"> InpC!E$45</f>
        <v>Maintenance cost % of infrastructure</v>
      </c>
      <c r="F20" s="167">
        <f xml:space="preserve"> InpC!F$45</f>
        <v>2.5000000000000001E-2</v>
      </c>
      <c r="G20" s="167" t="str">
        <f xml:space="preserve"> InpC!G$45</f>
        <v>% p.a.</v>
      </c>
    </row>
    <row r="21" spans="1:78" s="76" customFormat="1" x14ac:dyDescent="0.2">
      <c r="A21" s="25"/>
      <c r="B21" s="25"/>
      <c r="C21" s="74"/>
      <c r="D21" s="75"/>
      <c r="E21" s="122" t="str">
        <f xml:space="preserve"> InpC!E$65</f>
        <v>Semi annual period in a year</v>
      </c>
      <c r="F21" s="122">
        <f xml:space="preserve"> InpC!F$65</f>
        <v>2</v>
      </c>
      <c r="G21" s="122" t="str">
        <f xml:space="preserve"> InpC!G$65</f>
        <v>periods</v>
      </c>
    </row>
    <row r="22" spans="1:78" s="155" customFormat="1" x14ac:dyDescent="0.2">
      <c r="A22" s="123"/>
      <c r="B22" s="123"/>
      <c r="C22" s="154"/>
      <c r="E22" s="156" t="str">
        <f xml:space="preserve"> Esc!E$14</f>
        <v>CPI escalation factor</v>
      </c>
      <c r="F22" s="156">
        <f xml:space="preserve"> Esc!F$14</f>
        <v>0</v>
      </c>
      <c r="G22" s="156" t="str">
        <f xml:space="preserve"> Esc!G$14</f>
        <v>factor</v>
      </c>
      <c r="H22" s="156">
        <f xml:space="preserve"> Esc!H$14</f>
        <v>0</v>
      </c>
      <c r="I22" s="156">
        <f xml:space="preserve"> Esc!I$14</f>
        <v>0</v>
      </c>
      <c r="J22" s="156">
        <f xml:space="preserve"> Esc!J$14</f>
        <v>1</v>
      </c>
      <c r="K22" s="156">
        <f xml:space="preserve"> Esc!K$14</f>
        <v>1</v>
      </c>
      <c r="L22" s="156">
        <f xml:space="preserve"> Esc!L$14</f>
        <v>1.0249999999999999</v>
      </c>
      <c r="M22" s="156">
        <f xml:space="preserve"> Esc!M$14</f>
        <v>1.0249999999999999</v>
      </c>
      <c r="N22" s="156">
        <f xml:space="preserve"> Esc!N$14</f>
        <v>1.0506249999999999</v>
      </c>
      <c r="O22" s="156">
        <f xml:space="preserve"> Esc!O$14</f>
        <v>1.0506249999999999</v>
      </c>
      <c r="P22" s="156">
        <f xml:space="preserve"> Esc!P$14</f>
        <v>1.0768906249999999</v>
      </c>
      <c r="Q22" s="156">
        <f xml:space="preserve"> Esc!Q$14</f>
        <v>1.0768906249999999</v>
      </c>
      <c r="R22" s="156">
        <f xml:space="preserve"> Esc!R$14</f>
        <v>1.1038128906249998</v>
      </c>
      <c r="S22" s="156">
        <f xml:space="preserve"> Esc!S$14</f>
        <v>1.1038128906249998</v>
      </c>
      <c r="T22" s="156">
        <f xml:space="preserve"> Esc!T$14</f>
        <v>1.1314082128906247</v>
      </c>
      <c r="U22" s="156">
        <f xml:space="preserve"> Esc!U$14</f>
        <v>1.1314082128906247</v>
      </c>
      <c r="V22" s="156">
        <f xml:space="preserve"> Esc!V$14</f>
        <v>1.1596934182128902</v>
      </c>
      <c r="W22" s="156">
        <f xml:space="preserve"> Esc!W$14</f>
        <v>1.1596934182128902</v>
      </c>
      <c r="X22" s="156">
        <f xml:space="preserve"> Esc!X$14</f>
        <v>1.1886857536682123</v>
      </c>
      <c r="Y22" s="156">
        <f xml:space="preserve"> Esc!Y$14</f>
        <v>1.1886857536682123</v>
      </c>
      <c r="Z22" s="156">
        <f xml:space="preserve"> Esc!Z$14</f>
        <v>1.2184028975099175</v>
      </c>
      <c r="AA22" s="156">
        <f xml:space="preserve"> Esc!AA$14</f>
        <v>1.2184028975099175</v>
      </c>
      <c r="AB22" s="156">
        <f xml:space="preserve"> Esc!AB$14</f>
        <v>1.2488629699476652</v>
      </c>
      <c r="AC22" s="156">
        <f xml:space="preserve"> Esc!AC$14</f>
        <v>1.2488629699476652</v>
      </c>
      <c r="AD22" s="156">
        <f xml:space="preserve"> Esc!AD$14</f>
        <v>1.2800845441963566</v>
      </c>
      <c r="AE22" s="156">
        <f xml:space="preserve"> Esc!AE$14</f>
        <v>1.2800845441963566</v>
      </c>
      <c r="AF22" s="156">
        <f xml:space="preserve"> Esc!AF$14</f>
        <v>1.3120866578012655</v>
      </c>
      <c r="AG22" s="156">
        <f xml:space="preserve"> Esc!AG$14</f>
        <v>1.3120866578012655</v>
      </c>
      <c r="AH22" s="156">
        <f xml:space="preserve"> Esc!AH$14</f>
        <v>1.3448888242462971</v>
      </c>
      <c r="AI22" s="156">
        <f xml:space="preserve"> Esc!AI$14</f>
        <v>1.3448888242462971</v>
      </c>
      <c r="AJ22" s="156">
        <f xml:space="preserve"> Esc!AJ$14</f>
        <v>1.3785110448524545</v>
      </c>
      <c r="AK22" s="156">
        <f xml:space="preserve"> Esc!AK$14</f>
        <v>1.3785110448524545</v>
      </c>
      <c r="AL22" s="156">
        <f xml:space="preserve"> Esc!AL$14</f>
        <v>1.4129738209737657</v>
      </c>
      <c r="AM22" s="156">
        <f xml:space="preserve"> Esc!AM$14</f>
        <v>1.4129738209737657</v>
      </c>
      <c r="AN22" s="156">
        <f xml:space="preserve"> Esc!AN$14</f>
        <v>1.4482981664981096</v>
      </c>
      <c r="AO22" s="156">
        <f xml:space="preserve"> Esc!AO$14</f>
        <v>1.4482981664981096</v>
      </c>
      <c r="AP22" s="156">
        <f xml:space="preserve"> Esc!AP$14</f>
        <v>1.4845056206605622</v>
      </c>
      <c r="AQ22" s="156">
        <f xml:space="preserve"> Esc!AQ$14</f>
        <v>1.4845056206605622</v>
      </c>
      <c r="AR22" s="156">
        <f xml:space="preserve"> Esc!AR$14</f>
        <v>1.5216182611770761</v>
      </c>
      <c r="AS22" s="156">
        <f xml:space="preserve"> Esc!AS$14</f>
        <v>1.5216182611770761</v>
      </c>
      <c r="AT22" s="156">
        <f xml:space="preserve"> Esc!AT$14</f>
        <v>1.5596587177065029</v>
      </c>
      <c r="AU22" s="156">
        <f xml:space="preserve"> Esc!AU$14</f>
        <v>1.5596587177065029</v>
      </c>
      <c r="AV22" s="156">
        <f xml:space="preserve"> Esc!AV$14</f>
        <v>1.5986501856491653</v>
      </c>
      <c r="AW22" s="156">
        <f xml:space="preserve"> Esc!AW$14</f>
        <v>1.5986501856491653</v>
      </c>
      <c r="AX22" s="156">
        <f xml:space="preserve"> Esc!AX$14</f>
        <v>1.6386164402903942</v>
      </c>
      <c r="AY22" s="156">
        <f xml:space="preserve"> Esc!AY$14</f>
        <v>1.6386164402903942</v>
      </c>
      <c r="AZ22" s="156">
        <f xml:space="preserve"> Esc!AZ$14</f>
        <v>1.6795818512976539</v>
      </c>
      <c r="BA22" s="156">
        <f xml:space="preserve"> Esc!BA$14</f>
        <v>1.6795818512976539</v>
      </c>
      <c r="BB22" s="156">
        <f xml:space="preserve"> Esc!BB$14</f>
        <v>1.721571397580095</v>
      </c>
      <c r="BC22" s="156">
        <f xml:space="preserve"> Esc!BC$14</f>
        <v>1.721571397580095</v>
      </c>
      <c r="BD22" s="156">
        <f xml:space="preserve"> Esc!BD$14</f>
        <v>1.7646106825195973</v>
      </c>
      <c r="BE22" s="156">
        <f xml:space="preserve"> Esc!BE$14</f>
        <v>1.7646106825195973</v>
      </c>
      <c r="BF22" s="156">
        <f xml:space="preserve"> Esc!BF$14</f>
        <v>1.8087259495825871</v>
      </c>
      <c r="BG22" s="156">
        <f xml:space="preserve"> Esc!BG$14</f>
        <v>1.8087259495825871</v>
      </c>
      <c r="BH22" s="156">
        <f xml:space="preserve"> Esc!BH$14</f>
        <v>1.8539440983221516</v>
      </c>
      <c r="BI22" s="156">
        <f xml:space="preserve"> Esc!BI$14</f>
        <v>1.8539440983221516</v>
      </c>
      <c r="BJ22" s="156">
        <f xml:space="preserve"> Esc!BJ$14</f>
        <v>1.9002927007802053</v>
      </c>
      <c r="BK22" s="156">
        <f xml:space="preserve"> Esc!BK$14</f>
        <v>1.9002927007802053</v>
      </c>
      <c r="BL22" s="156">
        <f xml:space="preserve"> Esc!BL$14</f>
        <v>1.9478000182997102</v>
      </c>
      <c r="BM22" s="156">
        <f xml:space="preserve"> Esc!BM$14</f>
        <v>1.9478000182997102</v>
      </c>
      <c r="BN22" s="156">
        <f xml:space="preserve"> Esc!BN$14</f>
        <v>1.9964950187572028</v>
      </c>
      <c r="BO22" s="156">
        <f xml:space="preserve"> Esc!BO$14</f>
        <v>1.9964950187572028</v>
      </c>
      <c r="BP22" s="156">
        <f xml:space="preserve"> Esc!BP$14</f>
        <v>2.0464073942261325</v>
      </c>
      <c r="BQ22" s="156">
        <f xml:space="preserve"> Esc!BQ$14</f>
        <v>2.0464073942261325</v>
      </c>
      <c r="BR22" s="156">
        <f xml:space="preserve"> Esc!BR$14</f>
        <v>2.0975675790817858</v>
      </c>
      <c r="BS22" s="156">
        <f xml:space="preserve"> Esc!BS$14</f>
        <v>2.0975675790817858</v>
      </c>
      <c r="BT22" s="156">
        <f xml:space="preserve"> Esc!BT$14</f>
        <v>2.1500067685588302</v>
      </c>
      <c r="BU22" s="156">
        <f xml:space="preserve"> Esc!BU$14</f>
        <v>2.1500067685588302</v>
      </c>
      <c r="BV22" s="156">
        <f xml:space="preserve"> Esc!BV$14</f>
        <v>2.2037569377728006</v>
      </c>
      <c r="BW22" s="156">
        <f xml:space="preserve"> Esc!BW$14</f>
        <v>2.2037569377728006</v>
      </c>
      <c r="BX22" s="156">
        <f xml:space="preserve"> Esc!BX$14</f>
        <v>2.2588508612171205</v>
      </c>
      <c r="BY22" s="156">
        <f xml:space="preserve"> Esc!BY$14</f>
        <v>2.2588508612171205</v>
      </c>
      <c r="BZ22" s="156">
        <f xml:space="preserve"> Esc!BZ$14</f>
        <v>2.3153221327475482</v>
      </c>
    </row>
    <row r="23" spans="1:78" s="155" customFormat="1" x14ac:dyDescent="0.2">
      <c r="A23" s="123"/>
      <c r="B23" s="123"/>
      <c r="C23" s="154"/>
      <c r="E23" s="156" t="str">
        <f xml:space="preserve"> Time!E$109</f>
        <v>Operations period PPF</v>
      </c>
      <c r="F23" s="156">
        <f xml:space="preserve"> Time!F$109</f>
        <v>0</v>
      </c>
      <c r="G23" s="156" t="str">
        <f xml:space="preserve"> Time!G$109</f>
        <v>factor</v>
      </c>
      <c r="H23" s="156">
        <f xml:space="preserve"> Time!H$109</f>
        <v>60</v>
      </c>
      <c r="I23" s="156">
        <f xml:space="preserve"> Time!I$109</f>
        <v>0</v>
      </c>
      <c r="J23" s="156">
        <f xml:space="preserve"> Time!J$109</f>
        <v>0</v>
      </c>
      <c r="K23" s="156">
        <f xml:space="preserve"> Time!K$109</f>
        <v>0</v>
      </c>
      <c r="L23" s="156">
        <f xml:space="preserve"> Time!L$109</f>
        <v>0</v>
      </c>
      <c r="M23" s="156">
        <f xml:space="preserve"> Time!M$109</f>
        <v>0</v>
      </c>
      <c r="N23" s="156">
        <f xml:space="preserve"> Time!N$109</f>
        <v>0</v>
      </c>
      <c r="O23" s="156">
        <f xml:space="preserve"> Time!O$109</f>
        <v>0</v>
      </c>
      <c r="P23" s="156">
        <f xml:space="preserve"> Time!P$109</f>
        <v>0</v>
      </c>
      <c r="Q23" s="156">
        <f xml:space="preserve"> Time!Q$109</f>
        <v>1</v>
      </c>
      <c r="R23" s="156">
        <f xml:space="preserve"> Time!R$109</f>
        <v>1</v>
      </c>
      <c r="S23" s="156">
        <f xml:space="preserve"> Time!S$109</f>
        <v>1</v>
      </c>
      <c r="T23" s="156">
        <f xml:space="preserve"> Time!T$109</f>
        <v>1</v>
      </c>
      <c r="U23" s="156">
        <f xml:space="preserve"> Time!U$109</f>
        <v>1</v>
      </c>
      <c r="V23" s="156">
        <f xml:space="preserve"> Time!V$109</f>
        <v>1</v>
      </c>
      <c r="W23" s="156">
        <f xml:space="preserve"> Time!W$109</f>
        <v>1</v>
      </c>
      <c r="X23" s="156">
        <f xml:space="preserve"> Time!X$109</f>
        <v>1</v>
      </c>
      <c r="Y23" s="156">
        <f xml:space="preserve"> Time!Y$109</f>
        <v>1</v>
      </c>
      <c r="Z23" s="156">
        <f xml:space="preserve"> Time!Z$109</f>
        <v>1</v>
      </c>
      <c r="AA23" s="156">
        <f xml:space="preserve"> Time!AA$109</f>
        <v>1</v>
      </c>
      <c r="AB23" s="156">
        <f xml:space="preserve"> Time!AB$109</f>
        <v>1</v>
      </c>
      <c r="AC23" s="156">
        <f xml:space="preserve"> Time!AC$109</f>
        <v>1</v>
      </c>
      <c r="AD23" s="156">
        <f xml:space="preserve"> Time!AD$109</f>
        <v>1</v>
      </c>
      <c r="AE23" s="156">
        <f xml:space="preserve"> Time!AE$109</f>
        <v>1</v>
      </c>
      <c r="AF23" s="156">
        <f xml:space="preserve"> Time!AF$109</f>
        <v>1</v>
      </c>
      <c r="AG23" s="156">
        <f xml:space="preserve"> Time!AG$109</f>
        <v>1</v>
      </c>
      <c r="AH23" s="156">
        <f xml:space="preserve"> Time!AH$109</f>
        <v>1</v>
      </c>
      <c r="AI23" s="156">
        <f xml:space="preserve"> Time!AI$109</f>
        <v>1</v>
      </c>
      <c r="AJ23" s="156">
        <f xml:space="preserve"> Time!AJ$109</f>
        <v>1</v>
      </c>
      <c r="AK23" s="156">
        <f xml:space="preserve"> Time!AK$109</f>
        <v>1</v>
      </c>
      <c r="AL23" s="156">
        <f xml:space="preserve"> Time!AL$109</f>
        <v>1</v>
      </c>
      <c r="AM23" s="156">
        <f xml:space="preserve"> Time!AM$109</f>
        <v>1</v>
      </c>
      <c r="AN23" s="156">
        <f xml:space="preserve"> Time!AN$109</f>
        <v>1</v>
      </c>
      <c r="AO23" s="156">
        <f xml:space="preserve"> Time!AO$109</f>
        <v>1</v>
      </c>
      <c r="AP23" s="156">
        <f xml:space="preserve"> Time!AP$109</f>
        <v>1</v>
      </c>
      <c r="AQ23" s="156">
        <f xml:space="preserve"> Time!AQ$109</f>
        <v>1</v>
      </c>
      <c r="AR23" s="156">
        <f xml:space="preserve"> Time!AR$109</f>
        <v>1</v>
      </c>
      <c r="AS23" s="156">
        <f xml:space="preserve"> Time!AS$109</f>
        <v>1</v>
      </c>
      <c r="AT23" s="156">
        <f xml:space="preserve"> Time!AT$109</f>
        <v>1</v>
      </c>
      <c r="AU23" s="156">
        <f xml:space="preserve"> Time!AU$109</f>
        <v>1</v>
      </c>
      <c r="AV23" s="156">
        <f xml:space="preserve"> Time!AV$109</f>
        <v>1</v>
      </c>
      <c r="AW23" s="156">
        <f xml:space="preserve"> Time!AW$109</f>
        <v>1</v>
      </c>
      <c r="AX23" s="156">
        <f xml:space="preserve"> Time!AX$109</f>
        <v>1</v>
      </c>
      <c r="AY23" s="156">
        <f xml:space="preserve"> Time!AY$109</f>
        <v>1</v>
      </c>
      <c r="AZ23" s="156">
        <f xml:space="preserve"> Time!AZ$109</f>
        <v>1</v>
      </c>
      <c r="BA23" s="156">
        <f xml:space="preserve"> Time!BA$109</f>
        <v>1</v>
      </c>
      <c r="BB23" s="156">
        <f xml:space="preserve"> Time!BB$109</f>
        <v>1</v>
      </c>
      <c r="BC23" s="156">
        <f xml:space="preserve"> Time!BC$109</f>
        <v>1</v>
      </c>
      <c r="BD23" s="156">
        <f xml:space="preserve"> Time!BD$109</f>
        <v>1</v>
      </c>
      <c r="BE23" s="156">
        <f xml:space="preserve"> Time!BE$109</f>
        <v>1</v>
      </c>
      <c r="BF23" s="156">
        <f xml:space="preserve"> Time!BF$109</f>
        <v>1</v>
      </c>
      <c r="BG23" s="156">
        <f xml:space="preserve"> Time!BG$109</f>
        <v>1</v>
      </c>
      <c r="BH23" s="156">
        <f xml:space="preserve"> Time!BH$109</f>
        <v>1</v>
      </c>
      <c r="BI23" s="156">
        <f xml:space="preserve"> Time!BI$109</f>
        <v>1</v>
      </c>
      <c r="BJ23" s="156">
        <f xml:space="preserve"> Time!BJ$109</f>
        <v>1</v>
      </c>
      <c r="BK23" s="156">
        <f xml:space="preserve"> Time!BK$109</f>
        <v>1</v>
      </c>
      <c r="BL23" s="156">
        <f xml:space="preserve"> Time!BL$109</f>
        <v>1</v>
      </c>
      <c r="BM23" s="156">
        <f xml:space="preserve"> Time!BM$109</f>
        <v>1</v>
      </c>
      <c r="BN23" s="156">
        <f xml:space="preserve"> Time!BN$109</f>
        <v>1</v>
      </c>
      <c r="BO23" s="156">
        <f xml:space="preserve"> Time!BO$109</f>
        <v>1</v>
      </c>
      <c r="BP23" s="156">
        <f xml:space="preserve"> Time!BP$109</f>
        <v>1</v>
      </c>
      <c r="BQ23" s="156">
        <f xml:space="preserve"> Time!BQ$109</f>
        <v>1</v>
      </c>
      <c r="BR23" s="156">
        <f xml:space="preserve"> Time!BR$109</f>
        <v>1</v>
      </c>
      <c r="BS23" s="156">
        <f xml:space="preserve"> Time!BS$109</f>
        <v>1</v>
      </c>
      <c r="BT23" s="156">
        <f xml:space="preserve"> Time!BT$109</f>
        <v>1</v>
      </c>
      <c r="BU23" s="156">
        <f xml:space="preserve"> Time!BU$109</f>
        <v>1</v>
      </c>
      <c r="BV23" s="156">
        <f xml:space="preserve"> Time!BV$109</f>
        <v>1</v>
      </c>
      <c r="BW23" s="156">
        <f xml:space="preserve"> Time!BW$109</f>
        <v>1</v>
      </c>
      <c r="BX23" s="156">
        <f xml:space="preserve"> Time!BX$109</f>
        <v>1</v>
      </c>
      <c r="BY23" s="156">
        <f xml:space="preserve"> Time!BY$109</f>
        <v>0</v>
      </c>
      <c r="BZ23" s="156">
        <f xml:space="preserve"> Time!BZ$109</f>
        <v>0</v>
      </c>
    </row>
    <row r="24" spans="1:78" x14ac:dyDescent="0.2">
      <c r="E24" s="57" t="s">
        <v>74</v>
      </c>
      <c r="G24" s="57" t="s">
        <v>105</v>
      </c>
      <c r="H24" s="57">
        <f xml:space="preserve"> SUM(J24:BZ24)</f>
        <v>239346.9478339678</v>
      </c>
      <c r="J24" s="57">
        <f t="shared" ref="J24:AO24" si="6" xml:space="preserve"> ($F20 * $F19 * J23 * J22) / $F21</f>
        <v>0</v>
      </c>
      <c r="K24" s="57">
        <f t="shared" si="6"/>
        <v>0</v>
      </c>
      <c r="L24" s="57">
        <f t="shared" si="6"/>
        <v>0</v>
      </c>
      <c r="M24" s="57">
        <f t="shared" si="6"/>
        <v>0</v>
      </c>
      <c r="N24" s="57">
        <f t="shared" si="6"/>
        <v>0</v>
      </c>
      <c r="O24" s="57">
        <f t="shared" si="6"/>
        <v>0</v>
      </c>
      <c r="P24" s="57">
        <f t="shared" si="6"/>
        <v>0</v>
      </c>
      <c r="Q24" s="57">
        <f t="shared" si="6"/>
        <v>2692.2265625</v>
      </c>
      <c r="R24" s="57">
        <f t="shared" si="6"/>
        <v>2759.5322265625</v>
      </c>
      <c r="S24" s="57">
        <f t="shared" si="6"/>
        <v>2759.5322265625</v>
      </c>
      <c r="T24" s="57">
        <f t="shared" si="6"/>
        <v>2828.520532226562</v>
      </c>
      <c r="U24" s="57">
        <f t="shared" si="6"/>
        <v>2828.520532226562</v>
      </c>
      <c r="V24" s="57">
        <f t="shared" si="6"/>
        <v>2899.2335455322259</v>
      </c>
      <c r="W24" s="57">
        <f t="shared" si="6"/>
        <v>2899.2335455322259</v>
      </c>
      <c r="X24" s="57">
        <f t="shared" si="6"/>
        <v>2971.714384170531</v>
      </c>
      <c r="Y24" s="57">
        <f t="shared" si="6"/>
        <v>2971.714384170531</v>
      </c>
      <c r="Z24" s="57">
        <f t="shared" si="6"/>
        <v>3046.0072437747945</v>
      </c>
      <c r="AA24" s="57">
        <f t="shared" si="6"/>
        <v>3046.0072437747945</v>
      </c>
      <c r="AB24" s="57">
        <f t="shared" si="6"/>
        <v>3122.1574248691636</v>
      </c>
      <c r="AC24" s="57">
        <f t="shared" si="6"/>
        <v>3122.1574248691636</v>
      </c>
      <c r="AD24" s="57">
        <f t="shared" si="6"/>
        <v>3200.2113604908923</v>
      </c>
      <c r="AE24" s="57">
        <f t="shared" si="6"/>
        <v>3200.2113604908923</v>
      </c>
      <c r="AF24" s="57">
        <f t="shared" si="6"/>
        <v>3280.2166445031644</v>
      </c>
      <c r="AG24" s="57">
        <f t="shared" si="6"/>
        <v>3280.2166445031644</v>
      </c>
      <c r="AH24" s="57">
        <f t="shared" si="6"/>
        <v>3362.2220606157434</v>
      </c>
      <c r="AI24" s="57">
        <f t="shared" si="6"/>
        <v>3362.2220606157434</v>
      </c>
      <c r="AJ24" s="57">
        <f t="shared" si="6"/>
        <v>3446.2776121311367</v>
      </c>
      <c r="AK24" s="57">
        <f t="shared" si="6"/>
        <v>3446.2776121311367</v>
      </c>
      <c r="AL24" s="57">
        <f t="shared" si="6"/>
        <v>3532.4345524344149</v>
      </c>
      <c r="AM24" s="57">
        <f t="shared" si="6"/>
        <v>3532.4345524344149</v>
      </c>
      <c r="AN24" s="57">
        <f t="shared" si="6"/>
        <v>3620.7454162452746</v>
      </c>
      <c r="AO24" s="57">
        <f t="shared" si="6"/>
        <v>3620.7454162452746</v>
      </c>
      <c r="AP24" s="57">
        <f t="shared" ref="AP24:BU24" si="7" xml:space="preserve"> ($F20 * $F19 * AP23 * AP22) / $F21</f>
        <v>3711.2640516514061</v>
      </c>
      <c r="AQ24" s="57">
        <f t="shared" si="7"/>
        <v>3711.2640516514061</v>
      </c>
      <c r="AR24" s="57">
        <f t="shared" si="7"/>
        <v>3804.045652942691</v>
      </c>
      <c r="AS24" s="57">
        <f t="shared" si="7"/>
        <v>3804.045652942691</v>
      </c>
      <c r="AT24" s="57">
        <f t="shared" si="7"/>
        <v>3899.146794266258</v>
      </c>
      <c r="AU24" s="57">
        <f t="shared" si="7"/>
        <v>3899.146794266258</v>
      </c>
      <c r="AV24" s="57">
        <f t="shared" si="7"/>
        <v>3996.6254641229139</v>
      </c>
      <c r="AW24" s="57">
        <f t="shared" si="7"/>
        <v>3996.6254641229139</v>
      </c>
      <c r="AX24" s="57">
        <f t="shared" si="7"/>
        <v>4096.5411007259863</v>
      </c>
      <c r="AY24" s="57">
        <f t="shared" si="7"/>
        <v>4096.5411007259863</v>
      </c>
      <c r="AZ24" s="57">
        <f t="shared" si="7"/>
        <v>4198.9546282441352</v>
      </c>
      <c r="BA24" s="57">
        <f t="shared" si="7"/>
        <v>4198.9546282441352</v>
      </c>
      <c r="BB24" s="57">
        <f t="shared" si="7"/>
        <v>4303.9284939502386</v>
      </c>
      <c r="BC24" s="57">
        <f t="shared" si="7"/>
        <v>4303.9284939502386</v>
      </c>
      <c r="BD24" s="57">
        <f t="shared" si="7"/>
        <v>4411.5267062989942</v>
      </c>
      <c r="BE24" s="57">
        <f t="shared" si="7"/>
        <v>4411.5267062989942</v>
      </c>
      <c r="BF24" s="57">
        <f t="shared" si="7"/>
        <v>4521.8148739564685</v>
      </c>
      <c r="BG24" s="57">
        <f t="shared" si="7"/>
        <v>4521.8148739564685</v>
      </c>
      <c r="BH24" s="57">
        <f t="shared" si="7"/>
        <v>4634.8602458053801</v>
      </c>
      <c r="BI24" s="57">
        <f t="shared" si="7"/>
        <v>4634.8602458053801</v>
      </c>
      <c r="BJ24" s="57">
        <f t="shared" si="7"/>
        <v>4750.7317519505141</v>
      </c>
      <c r="BK24" s="57">
        <f t="shared" si="7"/>
        <v>4750.7317519505141</v>
      </c>
      <c r="BL24" s="57">
        <f t="shared" si="7"/>
        <v>4869.5000457492761</v>
      </c>
      <c r="BM24" s="57">
        <f t="shared" si="7"/>
        <v>4869.5000457492761</v>
      </c>
      <c r="BN24" s="57">
        <f t="shared" si="7"/>
        <v>4991.2375468930077</v>
      </c>
      <c r="BO24" s="57">
        <f t="shared" si="7"/>
        <v>4991.2375468930077</v>
      </c>
      <c r="BP24" s="57">
        <f t="shared" si="7"/>
        <v>5116.0184855653324</v>
      </c>
      <c r="BQ24" s="57">
        <f t="shared" si="7"/>
        <v>5116.0184855653324</v>
      </c>
      <c r="BR24" s="57">
        <f t="shared" si="7"/>
        <v>5243.9189477044656</v>
      </c>
      <c r="BS24" s="57">
        <f t="shared" si="7"/>
        <v>5243.9189477044656</v>
      </c>
      <c r="BT24" s="57">
        <f t="shared" si="7"/>
        <v>5375.0169213970767</v>
      </c>
      <c r="BU24" s="57">
        <f t="shared" si="7"/>
        <v>5375.0169213970767</v>
      </c>
      <c r="BV24" s="57">
        <f t="shared" ref="BV24:BZ24" si="8" xml:space="preserve"> ($F20 * $F19 * BV23 * BV22) / $F21</f>
        <v>5509.3923444320026</v>
      </c>
      <c r="BW24" s="57">
        <f t="shared" si="8"/>
        <v>5509.3923444320026</v>
      </c>
      <c r="BX24" s="57">
        <f t="shared" si="8"/>
        <v>5647.1271530428021</v>
      </c>
      <c r="BY24" s="57">
        <f t="shared" si="8"/>
        <v>0</v>
      </c>
      <c r="BZ24" s="57">
        <f t="shared" si="8"/>
        <v>0</v>
      </c>
    </row>
    <row r="25" spans="1:78" s="140" customFormat="1" x14ac:dyDescent="0.2">
      <c r="A25" s="137"/>
      <c r="B25" s="137"/>
      <c r="C25" s="138"/>
      <c r="D25" s="139"/>
      <c r="E25" s="140" t="str">
        <f xml:space="preserve"> LEFT(E24, LEN(E24) - 4)</f>
        <v>Maintenance cost</v>
      </c>
      <c r="F25" s="140" t="s">
        <v>67</v>
      </c>
      <c r="G25" s="140" t="s">
        <v>105</v>
      </c>
      <c r="H25" s="140">
        <f xml:space="preserve"> SUM(J25:BZ25)</f>
        <v>-239346.9478339678</v>
      </c>
      <c r="J25" s="140">
        <f t="shared" ref="J25:AO25" si="9" xml:space="preserve"> -1 * J24</f>
        <v>0</v>
      </c>
      <c r="K25" s="140">
        <f t="shared" si="9"/>
        <v>0</v>
      </c>
      <c r="L25" s="140">
        <f t="shared" si="9"/>
        <v>0</v>
      </c>
      <c r="M25" s="140">
        <f t="shared" si="9"/>
        <v>0</v>
      </c>
      <c r="N25" s="140">
        <f t="shared" si="9"/>
        <v>0</v>
      </c>
      <c r="O25" s="140">
        <f t="shared" si="9"/>
        <v>0</v>
      </c>
      <c r="P25" s="140">
        <f t="shared" si="9"/>
        <v>0</v>
      </c>
      <c r="Q25" s="140">
        <f t="shared" si="9"/>
        <v>-2692.2265625</v>
      </c>
      <c r="R25" s="140">
        <f t="shared" si="9"/>
        <v>-2759.5322265625</v>
      </c>
      <c r="S25" s="140">
        <f t="shared" si="9"/>
        <v>-2759.5322265625</v>
      </c>
      <c r="T25" s="140">
        <f t="shared" si="9"/>
        <v>-2828.520532226562</v>
      </c>
      <c r="U25" s="140">
        <f t="shared" si="9"/>
        <v>-2828.520532226562</v>
      </c>
      <c r="V25" s="140">
        <f t="shared" si="9"/>
        <v>-2899.2335455322259</v>
      </c>
      <c r="W25" s="140">
        <f t="shared" si="9"/>
        <v>-2899.2335455322259</v>
      </c>
      <c r="X25" s="140">
        <f t="shared" si="9"/>
        <v>-2971.714384170531</v>
      </c>
      <c r="Y25" s="140">
        <f t="shared" si="9"/>
        <v>-2971.714384170531</v>
      </c>
      <c r="Z25" s="140">
        <f t="shared" si="9"/>
        <v>-3046.0072437747945</v>
      </c>
      <c r="AA25" s="140">
        <f t="shared" si="9"/>
        <v>-3046.0072437747945</v>
      </c>
      <c r="AB25" s="140">
        <f t="shared" si="9"/>
        <v>-3122.1574248691636</v>
      </c>
      <c r="AC25" s="140">
        <f t="shared" si="9"/>
        <v>-3122.1574248691636</v>
      </c>
      <c r="AD25" s="140">
        <f t="shared" si="9"/>
        <v>-3200.2113604908923</v>
      </c>
      <c r="AE25" s="140">
        <f t="shared" si="9"/>
        <v>-3200.2113604908923</v>
      </c>
      <c r="AF25" s="140">
        <f t="shared" si="9"/>
        <v>-3280.2166445031644</v>
      </c>
      <c r="AG25" s="140">
        <f t="shared" si="9"/>
        <v>-3280.2166445031644</v>
      </c>
      <c r="AH25" s="140">
        <f t="shared" si="9"/>
        <v>-3362.2220606157434</v>
      </c>
      <c r="AI25" s="140">
        <f t="shared" si="9"/>
        <v>-3362.2220606157434</v>
      </c>
      <c r="AJ25" s="140">
        <f t="shared" si="9"/>
        <v>-3446.2776121311367</v>
      </c>
      <c r="AK25" s="140">
        <f t="shared" si="9"/>
        <v>-3446.2776121311367</v>
      </c>
      <c r="AL25" s="140">
        <f t="shared" si="9"/>
        <v>-3532.4345524344149</v>
      </c>
      <c r="AM25" s="140">
        <f t="shared" si="9"/>
        <v>-3532.4345524344149</v>
      </c>
      <c r="AN25" s="140">
        <f t="shared" si="9"/>
        <v>-3620.7454162452746</v>
      </c>
      <c r="AO25" s="140">
        <f t="shared" si="9"/>
        <v>-3620.7454162452746</v>
      </c>
      <c r="AP25" s="140">
        <f t="shared" ref="AP25:BI25" si="10" xml:space="preserve"> -1 * AP24</f>
        <v>-3711.2640516514061</v>
      </c>
      <c r="AQ25" s="140">
        <f t="shared" si="10"/>
        <v>-3711.2640516514061</v>
      </c>
      <c r="AR25" s="140">
        <f t="shared" si="10"/>
        <v>-3804.045652942691</v>
      </c>
      <c r="AS25" s="140">
        <f t="shared" si="10"/>
        <v>-3804.045652942691</v>
      </c>
      <c r="AT25" s="140">
        <f t="shared" si="10"/>
        <v>-3899.146794266258</v>
      </c>
      <c r="AU25" s="140">
        <f t="shared" si="10"/>
        <v>-3899.146794266258</v>
      </c>
      <c r="AV25" s="140">
        <f t="shared" si="10"/>
        <v>-3996.6254641229139</v>
      </c>
      <c r="AW25" s="140">
        <f t="shared" si="10"/>
        <v>-3996.6254641229139</v>
      </c>
      <c r="AX25" s="140">
        <f t="shared" si="10"/>
        <v>-4096.5411007259863</v>
      </c>
      <c r="AY25" s="140">
        <f t="shared" si="10"/>
        <v>-4096.5411007259863</v>
      </c>
      <c r="AZ25" s="140">
        <f t="shared" si="10"/>
        <v>-4198.9546282441352</v>
      </c>
      <c r="BA25" s="140">
        <f t="shared" si="10"/>
        <v>-4198.9546282441352</v>
      </c>
      <c r="BB25" s="140">
        <f t="shared" si="10"/>
        <v>-4303.9284939502386</v>
      </c>
      <c r="BC25" s="140">
        <f t="shared" si="10"/>
        <v>-4303.9284939502386</v>
      </c>
      <c r="BD25" s="140">
        <f t="shared" si="10"/>
        <v>-4411.5267062989942</v>
      </c>
      <c r="BE25" s="140">
        <f t="shared" si="10"/>
        <v>-4411.5267062989942</v>
      </c>
      <c r="BF25" s="140">
        <f t="shared" si="10"/>
        <v>-4521.8148739564685</v>
      </c>
      <c r="BG25" s="140">
        <f t="shared" si="10"/>
        <v>-4521.8148739564685</v>
      </c>
      <c r="BH25" s="140">
        <f t="shared" si="10"/>
        <v>-4634.8602458053801</v>
      </c>
      <c r="BI25" s="140">
        <f t="shared" si="10"/>
        <v>-4634.8602458053801</v>
      </c>
      <c r="BJ25" s="140">
        <f t="shared" ref="BJ25:BR25" si="11" xml:space="preserve"> -1 * BJ24</f>
        <v>-4750.7317519505141</v>
      </c>
      <c r="BK25" s="140">
        <f t="shared" si="11"/>
        <v>-4750.7317519505141</v>
      </c>
      <c r="BL25" s="140">
        <f t="shared" si="11"/>
        <v>-4869.5000457492761</v>
      </c>
      <c r="BM25" s="140">
        <f t="shared" si="11"/>
        <v>-4869.5000457492761</v>
      </c>
      <c r="BN25" s="140">
        <f t="shared" si="11"/>
        <v>-4991.2375468930077</v>
      </c>
      <c r="BO25" s="140">
        <f t="shared" si="11"/>
        <v>-4991.2375468930077</v>
      </c>
      <c r="BP25" s="140">
        <f t="shared" si="11"/>
        <v>-5116.0184855653324</v>
      </c>
      <c r="BQ25" s="140">
        <f t="shared" si="11"/>
        <v>-5116.0184855653324</v>
      </c>
      <c r="BR25" s="140">
        <f t="shared" si="11"/>
        <v>-5243.9189477044656</v>
      </c>
      <c r="BS25" s="140">
        <f t="shared" ref="BS25:BZ25" si="12" xml:space="preserve"> -1 * BS24</f>
        <v>-5243.9189477044656</v>
      </c>
      <c r="BT25" s="140">
        <f t="shared" si="12"/>
        <v>-5375.0169213970767</v>
      </c>
      <c r="BU25" s="140">
        <f t="shared" si="12"/>
        <v>-5375.0169213970767</v>
      </c>
      <c r="BV25" s="140">
        <f t="shared" si="12"/>
        <v>-5509.3923444320026</v>
      </c>
      <c r="BW25" s="140">
        <f t="shared" si="12"/>
        <v>-5509.3923444320026</v>
      </c>
      <c r="BX25" s="140">
        <f t="shared" si="12"/>
        <v>-5647.1271530428021</v>
      </c>
      <c r="BY25" s="140">
        <f t="shared" si="12"/>
        <v>0</v>
      </c>
      <c r="BZ25" s="140">
        <f t="shared" si="12"/>
        <v>0</v>
      </c>
    </row>
    <row r="27" spans="1:78" x14ac:dyDescent="0.2">
      <c r="B27" s="47" t="s">
        <v>71</v>
      </c>
    </row>
    <row r="28" spans="1:78" x14ac:dyDescent="0.2">
      <c r="E28" s="100" t="str">
        <f xml:space="preserve"> InpC!E$48</f>
        <v>Other operational cost</v>
      </c>
      <c r="F28" s="100">
        <f xml:space="preserve"> InpC!F$48</f>
        <v>50000</v>
      </c>
      <c r="G28" s="100" t="str">
        <f xml:space="preserve"> InpC!G$48</f>
        <v>EUR / year</v>
      </c>
    </row>
    <row r="29" spans="1:78" s="76" customFormat="1" x14ac:dyDescent="0.2">
      <c r="A29" s="25"/>
      <c r="B29" s="25"/>
      <c r="C29" s="74"/>
      <c r="D29" s="75"/>
      <c r="E29" s="122" t="str">
        <f xml:space="preserve"> InpC!E$73</f>
        <v>Conversion from EUR to EUR k</v>
      </c>
      <c r="F29" s="122">
        <f xml:space="preserve"> InpC!F$73</f>
        <v>1000</v>
      </c>
      <c r="G29" s="122" t="str">
        <f xml:space="preserve"> InpC!G$73</f>
        <v>EUR / EUR k</v>
      </c>
    </row>
    <row r="30" spans="1:78" s="76" customFormat="1" x14ac:dyDescent="0.2">
      <c r="A30" s="25"/>
      <c r="B30" s="25"/>
      <c r="C30" s="74"/>
      <c r="D30" s="75"/>
      <c r="E30" s="122" t="str">
        <f xml:space="preserve"> InpC!E$65</f>
        <v>Semi annual period in a year</v>
      </c>
      <c r="F30" s="122">
        <f xml:space="preserve"> InpC!F$65</f>
        <v>2</v>
      </c>
      <c r="G30" s="122" t="str">
        <f xml:space="preserve"> InpC!G$65</f>
        <v>periods</v>
      </c>
    </row>
    <row r="31" spans="1:78" s="155" customFormat="1" x14ac:dyDescent="0.2">
      <c r="A31" s="123"/>
      <c r="B31" s="123"/>
      <c r="C31" s="154"/>
      <c r="E31" s="156" t="str">
        <f xml:space="preserve"> Esc!E$14</f>
        <v>CPI escalation factor</v>
      </c>
      <c r="F31" s="156">
        <f xml:space="preserve"> Esc!F$14</f>
        <v>0</v>
      </c>
      <c r="G31" s="156" t="str">
        <f xml:space="preserve"> Esc!G$14</f>
        <v>factor</v>
      </c>
      <c r="H31" s="156">
        <f xml:space="preserve"> Esc!H$14</f>
        <v>0</v>
      </c>
      <c r="I31" s="156">
        <f xml:space="preserve"> Esc!I$14</f>
        <v>0</v>
      </c>
      <c r="J31" s="156">
        <f xml:space="preserve"> Esc!J$14</f>
        <v>1</v>
      </c>
      <c r="K31" s="156">
        <f xml:space="preserve"> Esc!K$14</f>
        <v>1</v>
      </c>
      <c r="L31" s="156">
        <f xml:space="preserve"> Esc!L$14</f>
        <v>1.0249999999999999</v>
      </c>
      <c r="M31" s="156">
        <f xml:space="preserve"> Esc!M$14</f>
        <v>1.0249999999999999</v>
      </c>
      <c r="N31" s="156">
        <f xml:space="preserve"> Esc!N$14</f>
        <v>1.0506249999999999</v>
      </c>
      <c r="O31" s="156">
        <f xml:space="preserve"> Esc!O$14</f>
        <v>1.0506249999999999</v>
      </c>
      <c r="P31" s="156">
        <f xml:space="preserve"> Esc!P$14</f>
        <v>1.0768906249999999</v>
      </c>
      <c r="Q31" s="156">
        <f xml:space="preserve"> Esc!Q$14</f>
        <v>1.0768906249999999</v>
      </c>
      <c r="R31" s="156">
        <f xml:space="preserve"> Esc!R$14</f>
        <v>1.1038128906249998</v>
      </c>
      <c r="S31" s="156">
        <f xml:space="preserve"> Esc!S$14</f>
        <v>1.1038128906249998</v>
      </c>
      <c r="T31" s="156">
        <f xml:space="preserve"> Esc!T$14</f>
        <v>1.1314082128906247</v>
      </c>
      <c r="U31" s="156">
        <f xml:space="preserve"> Esc!U$14</f>
        <v>1.1314082128906247</v>
      </c>
      <c r="V31" s="156">
        <f xml:space="preserve"> Esc!V$14</f>
        <v>1.1596934182128902</v>
      </c>
      <c r="W31" s="156">
        <f xml:space="preserve"> Esc!W$14</f>
        <v>1.1596934182128902</v>
      </c>
      <c r="X31" s="156">
        <f xml:space="preserve"> Esc!X$14</f>
        <v>1.1886857536682123</v>
      </c>
      <c r="Y31" s="156">
        <f xml:space="preserve"> Esc!Y$14</f>
        <v>1.1886857536682123</v>
      </c>
      <c r="Z31" s="156">
        <f xml:space="preserve"> Esc!Z$14</f>
        <v>1.2184028975099175</v>
      </c>
      <c r="AA31" s="156">
        <f xml:space="preserve"> Esc!AA$14</f>
        <v>1.2184028975099175</v>
      </c>
      <c r="AB31" s="156">
        <f xml:space="preserve"> Esc!AB$14</f>
        <v>1.2488629699476652</v>
      </c>
      <c r="AC31" s="156">
        <f xml:space="preserve"> Esc!AC$14</f>
        <v>1.2488629699476652</v>
      </c>
      <c r="AD31" s="156">
        <f xml:space="preserve"> Esc!AD$14</f>
        <v>1.2800845441963566</v>
      </c>
      <c r="AE31" s="156">
        <f xml:space="preserve"> Esc!AE$14</f>
        <v>1.2800845441963566</v>
      </c>
      <c r="AF31" s="156">
        <f xml:space="preserve"> Esc!AF$14</f>
        <v>1.3120866578012655</v>
      </c>
      <c r="AG31" s="156">
        <f xml:space="preserve"> Esc!AG$14</f>
        <v>1.3120866578012655</v>
      </c>
      <c r="AH31" s="156">
        <f xml:space="preserve"> Esc!AH$14</f>
        <v>1.3448888242462971</v>
      </c>
      <c r="AI31" s="156">
        <f xml:space="preserve"> Esc!AI$14</f>
        <v>1.3448888242462971</v>
      </c>
      <c r="AJ31" s="156">
        <f xml:space="preserve"> Esc!AJ$14</f>
        <v>1.3785110448524545</v>
      </c>
      <c r="AK31" s="156">
        <f xml:space="preserve"> Esc!AK$14</f>
        <v>1.3785110448524545</v>
      </c>
      <c r="AL31" s="156">
        <f xml:space="preserve"> Esc!AL$14</f>
        <v>1.4129738209737657</v>
      </c>
      <c r="AM31" s="156">
        <f xml:space="preserve"> Esc!AM$14</f>
        <v>1.4129738209737657</v>
      </c>
      <c r="AN31" s="156">
        <f xml:space="preserve"> Esc!AN$14</f>
        <v>1.4482981664981096</v>
      </c>
      <c r="AO31" s="156">
        <f xml:space="preserve"> Esc!AO$14</f>
        <v>1.4482981664981096</v>
      </c>
      <c r="AP31" s="156">
        <f xml:space="preserve"> Esc!AP$14</f>
        <v>1.4845056206605622</v>
      </c>
      <c r="AQ31" s="156">
        <f xml:space="preserve"> Esc!AQ$14</f>
        <v>1.4845056206605622</v>
      </c>
      <c r="AR31" s="156">
        <f xml:space="preserve"> Esc!AR$14</f>
        <v>1.5216182611770761</v>
      </c>
      <c r="AS31" s="156">
        <f xml:space="preserve"> Esc!AS$14</f>
        <v>1.5216182611770761</v>
      </c>
      <c r="AT31" s="156">
        <f xml:space="preserve"> Esc!AT$14</f>
        <v>1.5596587177065029</v>
      </c>
      <c r="AU31" s="156">
        <f xml:space="preserve"> Esc!AU$14</f>
        <v>1.5596587177065029</v>
      </c>
      <c r="AV31" s="156">
        <f xml:space="preserve"> Esc!AV$14</f>
        <v>1.5986501856491653</v>
      </c>
      <c r="AW31" s="156">
        <f xml:space="preserve"> Esc!AW$14</f>
        <v>1.5986501856491653</v>
      </c>
      <c r="AX31" s="156">
        <f xml:space="preserve"> Esc!AX$14</f>
        <v>1.6386164402903942</v>
      </c>
      <c r="AY31" s="156">
        <f xml:space="preserve"> Esc!AY$14</f>
        <v>1.6386164402903942</v>
      </c>
      <c r="AZ31" s="156">
        <f xml:space="preserve"> Esc!AZ$14</f>
        <v>1.6795818512976539</v>
      </c>
      <c r="BA31" s="156">
        <f xml:space="preserve"> Esc!BA$14</f>
        <v>1.6795818512976539</v>
      </c>
      <c r="BB31" s="156">
        <f xml:space="preserve"> Esc!BB$14</f>
        <v>1.721571397580095</v>
      </c>
      <c r="BC31" s="156">
        <f xml:space="preserve"> Esc!BC$14</f>
        <v>1.721571397580095</v>
      </c>
      <c r="BD31" s="156">
        <f xml:space="preserve"> Esc!BD$14</f>
        <v>1.7646106825195973</v>
      </c>
      <c r="BE31" s="156">
        <f xml:space="preserve"> Esc!BE$14</f>
        <v>1.7646106825195973</v>
      </c>
      <c r="BF31" s="156">
        <f xml:space="preserve"> Esc!BF$14</f>
        <v>1.8087259495825871</v>
      </c>
      <c r="BG31" s="156">
        <f xml:space="preserve"> Esc!BG$14</f>
        <v>1.8087259495825871</v>
      </c>
      <c r="BH31" s="156">
        <f xml:space="preserve"> Esc!BH$14</f>
        <v>1.8539440983221516</v>
      </c>
      <c r="BI31" s="156">
        <f xml:space="preserve"> Esc!BI$14</f>
        <v>1.8539440983221516</v>
      </c>
      <c r="BJ31" s="156">
        <f xml:space="preserve"> Esc!BJ$14</f>
        <v>1.9002927007802053</v>
      </c>
      <c r="BK31" s="156">
        <f xml:space="preserve"> Esc!BK$14</f>
        <v>1.9002927007802053</v>
      </c>
      <c r="BL31" s="156">
        <f xml:space="preserve"> Esc!BL$14</f>
        <v>1.9478000182997102</v>
      </c>
      <c r="BM31" s="156">
        <f xml:space="preserve"> Esc!BM$14</f>
        <v>1.9478000182997102</v>
      </c>
      <c r="BN31" s="156">
        <f xml:space="preserve"> Esc!BN$14</f>
        <v>1.9964950187572028</v>
      </c>
      <c r="BO31" s="156">
        <f xml:space="preserve"> Esc!BO$14</f>
        <v>1.9964950187572028</v>
      </c>
      <c r="BP31" s="156">
        <f xml:space="preserve"> Esc!BP$14</f>
        <v>2.0464073942261325</v>
      </c>
      <c r="BQ31" s="156">
        <f xml:space="preserve"> Esc!BQ$14</f>
        <v>2.0464073942261325</v>
      </c>
      <c r="BR31" s="156">
        <f xml:space="preserve"> Esc!BR$14</f>
        <v>2.0975675790817858</v>
      </c>
      <c r="BS31" s="156">
        <f xml:space="preserve"> Esc!BS$14</f>
        <v>2.0975675790817858</v>
      </c>
      <c r="BT31" s="156">
        <f xml:space="preserve"> Esc!BT$14</f>
        <v>2.1500067685588302</v>
      </c>
      <c r="BU31" s="156">
        <f xml:space="preserve"> Esc!BU$14</f>
        <v>2.1500067685588302</v>
      </c>
      <c r="BV31" s="156">
        <f xml:space="preserve"> Esc!BV$14</f>
        <v>2.2037569377728006</v>
      </c>
      <c r="BW31" s="156">
        <f xml:space="preserve"> Esc!BW$14</f>
        <v>2.2037569377728006</v>
      </c>
      <c r="BX31" s="156">
        <f xml:space="preserve"> Esc!BX$14</f>
        <v>2.2588508612171205</v>
      </c>
      <c r="BY31" s="156">
        <f xml:space="preserve"> Esc!BY$14</f>
        <v>2.2588508612171205</v>
      </c>
      <c r="BZ31" s="156">
        <f xml:space="preserve"> Esc!BZ$14</f>
        <v>2.3153221327475482</v>
      </c>
    </row>
    <row r="32" spans="1:78" s="155" customFormat="1" x14ac:dyDescent="0.2">
      <c r="A32" s="123"/>
      <c r="B32" s="123"/>
      <c r="C32" s="154"/>
      <c r="E32" s="156" t="str">
        <f xml:space="preserve"> Time!E$109</f>
        <v>Operations period PPF</v>
      </c>
      <c r="F32" s="156">
        <f xml:space="preserve"> Time!F$109</f>
        <v>0</v>
      </c>
      <c r="G32" s="156" t="str">
        <f xml:space="preserve"> Time!G$109</f>
        <v>factor</v>
      </c>
      <c r="H32" s="156">
        <f xml:space="preserve"> Time!H$109</f>
        <v>60</v>
      </c>
      <c r="I32" s="156">
        <f xml:space="preserve"> Time!I$109</f>
        <v>0</v>
      </c>
      <c r="J32" s="156">
        <f xml:space="preserve"> Time!J$109</f>
        <v>0</v>
      </c>
      <c r="K32" s="156">
        <f xml:space="preserve"> Time!K$109</f>
        <v>0</v>
      </c>
      <c r="L32" s="156">
        <f xml:space="preserve"> Time!L$109</f>
        <v>0</v>
      </c>
      <c r="M32" s="156">
        <f xml:space="preserve"> Time!M$109</f>
        <v>0</v>
      </c>
      <c r="N32" s="156">
        <f xml:space="preserve"> Time!N$109</f>
        <v>0</v>
      </c>
      <c r="O32" s="156">
        <f xml:space="preserve"> Time!O$109</f>
        <v>0</v>
      </c>
      <c r="P32" s="156">
        <f xml:space="preserve"> Time!P$109</f>
        <v>0</v>
      </c>
      <c r="Q32" s="156">
        <f xml:space="preserve"> Time!Q$109</f>
        <v>1</v>
      </c>
      <c r="R32" s="156">
        <f xml:space="preserve"> Time!R$109</f>
        <v>1</v>
      </c>
      <c r="S32" s="156">
        <f xml:space="preserve"> Time!S$109</f>
        <v>1</v>
      </c>
      <c r="T32" s="156">
        <f xml:space="preserve"> Time!T$109</f>
        <v>1</v>
      </c>
      <c r="U32" s="156">
        <f xml:space="preserve"> Time!U$109</f>
        <v>1</v>
      </c>
      <c r="V32" s="156">
        <f xml:space="preserve"> Time!V$109</f>
        <v>1</v>
      </c>
      <c r="W32" s="156">
        <f xml:space="preserve"> Time!W$109</f>
        <v>1</v>
      </c>
      <c r="X32" s="156">
        <f xml:space="preserve"> Time!X$109</f>
        <v>1</v>
      </c>
      <c r="Y32" s="156">
        <f xml:space="preserve"> Time!Y$109</f>
        <v>1</v>
      </c>
      <c r="Z32" s="156">
        <f xml:space="preserve"> Time!Z$109</f>
        <v>1</v>
      </c>
      <c r="AA32" s="156">
        <f xml:space="preserve"> Time!AA$109</f>
        <v>1</v>
      </c>
      <c r="AB32" s="156">
        <f xml:space="preserve"> Time!AB$109</f>
        <v>1</v>
      </c>
      <c r="AC32" s="156">
        <f xml:space="preserve"> Time!AC$109</f>
        <v>1</v>
      </c>
      <c r="AD32" s="156">
        <f xml:space="preserve"> Time!AD$109</f>
        <v>1</v>
      </c>
      <c r="AE32" s="156">
        <f xml:space="preserve"> Time!AE$109</f>
        <v>1</v>
      </c>
      <c r="AF32" s="156">
        <f xml:space="preserve"> Time!AF$109</f>
        <v>1</v>
      </c>
      <c r="AG32" s="156">
        <f xml:space="preserve"> Time!AG$109</f>
        <v>1</v>
      </c>
      <c r="AH32" s="156">
        <f xml:space="preserve"> Time!AH$109</f>
        <v>1</v>
      </c>
      <c r="AI32" s="156">
        <f xml:space="preserve"> Time!AI$109</f>
        <v>1</v>
      </c>
      <c r="AJ32" s="156">
        <f xml:space="preserve"> Time!AJ$109</f>
        <v>1</v>
      </c>
      <c r="AK32" s="156">
        <f xml:space="preserve"> Time!AK$109</f>
        <v>1</v>
      </c>
      <c r="AL32" s="156">
        <f xml:space="preserve"> Time!AL$109</f>
        <v>1</v>
      </c>
      <c r="AM32" s="156">
        <f xml:space="preserve"> Time!AM$109</f>
        <v>1</v>
      </c>
      <c r="AN32" s="156">
        <f xml:space="preserve"> Time!AN$109</f>
        <v>1</v>
      </c>
      <c r="AO32" s="156">
        <f xml:space="preserve"> Time!AO$109</f>
        <v>1</v>
      </c>
      <c r="AP32" s="156">
        <f xml:space="preserve"> Time!AP$109</f>
        <v>1</v>
      </c>
      <c r="AQ32" s="156">
        <f xml:space="preserve"> Time!AQ$109</f>
        <v>1</v>
      </c>
      <c r="AR32" s="156">
        <f xml:space="preserve"> Time!AR$109</f>
        <v>1</v>
      </c>
      <c r="AS32" s="156">
        <f xml:space="preserve"> Time!AS$109</f>
        <v>1</v>
      </c>
      <c r="AT32" s="156">
        <f xml:space="preserve"> Time!AT$109</f>
        <v>1</v>
      </c>
      <c r="AU32" s="156">
        <f xml:space="preserve"> Time!AU$109</f>
        <v>1</v>
      </c>
      <c r="AV32" s="156">
        <f xml:space="preserve"> Time!AV$109</f>
        <v>1</v>
      </c>
      <c r="AW32" s="156">
        <f xml:space="preserve"> Time!AW$109</f>
        <v>1</v>
      </c>
      <c r="AX32" s="156">
        <f xml:space="preserve"> Time!AX$109</f>
        <v>1</v>
      </c>
      <c r="AY32" s="156">
        <f xml:space="preserve"> Time!AY$109</f>
        <v>1</v>
      </c>
      <c r="AZ32" s="156">
        <f xml:space="preserve"> Time!AZ$109</f>
        <v>1</v>
      </c>
      <c r="BA32" s="156">
        <f xml:space="preserve"> Time!BA$109</f>
        <v>1</v>
      </c>
      <c r="BB32" s="156">
        <f xml:space="preserve"> Time!BB$109</f>
        <v>1</v>
      </c>
      <c r="BC32" s="156">
        <f xml:space="preserve"> Time!BC$109</f>
        <v>1</v>
      </c>
      <c r="BD32" s="156">
        <f xml:space="preserve"> Time!BD$109</f>
        <v>1</v>
      </c>
      <c r="BE32" s="156">
        <f xml:space="preserve"> Time!BE$109</f>
        <v>1</v>
      </c>
      <c r="BF32" s="156">
        <f xml:space="preserve"> Time!BF$109</f>
        <v>1</v>
      </c>
      <c r="BG32" s="156">
        <f xml:space="preserve"> Time!BG$109</f>
        <v>1</v>
      </c>
      <c r="BH32" s="156">
        <f xml:space="preserve"> Time!BH$109</f>
        <v>1</v>
      </c>
      <c r="BI32" s="156">
        <f xml:space="preserve"> Time!BI$109</f>
        <v>1</v>
      </c>
      <c r="BJ32" s="156">
        <f xml:space="preserve"> Time!BJ$109</f>
        <v>1</v>
      </c>
      <c r="BK32" s="156">
        <f xml:space="preserve"> Time!BK$109</f>
        <v>1</v>
      </c>
      <c r="BL32" s="156">
        <f xml:space="preserve"> Time!BL$109</f>
        <v>1</v>
      </c>
      <c r="BM32" s="156">
        <f xml:space="preserve"> Time!BM$109</f>
        <v>1</v>
      </c>
      <c r="BN32" s="156">
        <f xml:space="preserve"> Time!BN$109</f>
        <v>1</v>
      </c>
      <c r="BO32" s="156">
        <f xml:space="preserve"> Time!BO$109</f>
        <v>1</v>
      </c>
      <c r="BP32" s="156">
        <f xml:space="preserve"> Time!BP$109</f>
        <v>1</v>
      </c>
      <c r="BQ32" s="156">
        <f xml:space="preserve"> Time!BQ$109</f>
        <v>1</v>
      </c>
      <c r="BR32" s="156">
        <f xml:space="preserve"> Time!BR$109</f>
        <v>1</v>
      </c>
      <c r="BS32" s="156">
        <f xml:space="preserve"> Time!BS$109</f>
        <v>1</v>
      </c>
      <c r="BT32" s="156">
        <f xml:space="preserve"> Time!BT$109</f>
        <v>1</v>
      </c>
      <c r="BU32" s="156">
        <f xml:space="preserve"> Time!BU$109</f>
        <v>1</v>
      </c>
      <c r="BV32" s="156">
        <f xml:space="preserve"> Time!BV$109</f>
        <v>1</v>
      </c>
      <c r="BW32" s="156">
        <f xml:space="preserve"> Time!BW$109</f>
        <v>1</v>
      </c>
      <c r="BX32" s="156">
        <f xml:space="preserve"> Time!BX$109</f>
        <v>1</v>
      </c>
      <c r="BY32" s="156">
        <f xml:space="preserve"> Time!BY$109</f>
        <v>0</v>
      </c>
      <c r="BZ32" s="156">
        <f xml:space="preserve"> Time!BZ$109</f>
        <v>0</v>
      </c>
    </row>
    <row r="33" spans="1:78" x14ac:dyDescent="0.2">
      <c r="E33" s="57" t="s">
        <v>91</v>
      </c>
      <c r="G33" s="57" t="s">
        <v>105</v>
      </c>
      <c r="H33" s="57">
        <f xml:space="preserve"> SUM(J33:BZ33)</f>
        <v>2393.4694783396785</v>
      </c>
      <c r="J33" s="57">
        <f xml:space="preserve"> ($F28 * J32 * J31) / ($F29 * $F30)</f>
        <v>0</v>
      </c>
      <c r="K33" s="104">
        <f t="shared" ref="K33:BV33" si="13" xml:space="preserve"> ($F28 * K32 * K31) / ($F29 * $F30)</f>
        <v>0</v>
      </c>
      <c r="L33" s="104">
        <f t="shared" si="13"/>
        <v>0</v>
      </c>
      <c r="M33" s="104">
        <f t="shared" si="13"/>
        <v>0</v>
      </c>
      <c r="N33" s="104">
        <f t="shared" si="13"/>
        <v>0</v>
      </c>
      <c r="O33" s="104">
        <f t="shared" si="13"/>
        <v>0</v>
      </c>
      <c r="P33" s="104">
        <f t="shared" si="13"/>
        <v>0</v>
      </c>
      <c r="Q33" s="104">
        <f t="shared" si="13"/>
        <v>26.922265624999998</v>
      </c>
      <c r="R33" s="104">
        <f t="shared" si="13"/>
        <v>27.595322265624993</v>
      </c>
      <c r="S33" s="104">
        <f t="shared" si="13"/>
        <v>27.595322265624993</v>
      </c>
      <c r="T33" s="104">
        <f t="shared" si="13"/>
        <v>28.285205322265618</v>
      </c>
      <c r="U33" s="104">
        <f t="shared" si="13"/>
        <v>28.285205322265618</v>
      </c>
      <c r="V33" s="104">
        <f t="shared" si="13"/>
        <v>28.992335455322255</v>
      </c>
      <c r="W33" s="104">
        <f t="shared" si="13"/>
        <v>28.992335455322255</v>
      </c>
      <c r="X33" s="104">
        <f t="shared" si="13"/>
        <v>29.717143841705308</v>
      </c>
      <c r="Y33" s="104">
        <f t="shared" si="13"/>
        <v>29.717143841705308</v>
      </c>
      <c r="Z33" s="104">
        <f t="shared" si="13"/>
        <v>30.460072437747939</v>
      </c>
      <c r="AA33" s="104">
        <f t="shared" si="13"/>
        <v>30.460072437747939</v>
      </c>
      <c r="AB33" s="104">
        <f t="shared" si="13"/>
        <v>31.221574248691631</v>
      </c>
      <c r="AC33" s="104">
        <f t="shared" si="13"/>
        <v>31.221574248691631</v>
      </c>
      <c r="AD33" s="104">
        <f t="shared" si="13"/>
        <v>32.002113604908914</v>
      </c>
      <c r="AE33" s="104">
        <f t="shared" si="13"/>
        <v>32.002113604908914</v>
      </c>
      <c r="AF33" s="104">
        <f t="shared" si="13"/>
        <v>32.802166445031638</v>
      </c>
      <c r="AG33" s="104">
        <f t="shared" si="13"/>
        <v>32.802166445031638</v>
      </c>
      <c r="AH33" s="104">
        <f t="shared" si="13"/>
        <v>33.622220606157427</v>
      </c>
      <c r="AI33" s="104">
        <f t="shared" si="13"/>
        <v>33.622220606157427</v>
      </c>
      <c r="AJ33" s="104">
        <f t="shared" si="13"/>
        <v>34.462776121311364</v>
      </c>
      <c r="AK33" s="104">
        <f t="shared" si="13"/>
        <v>34.462776121311364</v>
      </c>
      <c r="AL33" s="104">
        <f t="shared" si="13"/>
        <v>35.324345524344139</v>
      </c>
      <c r="AM33" s="104">
        <f t="shared" si="13"/>
        <v>35.324345524344139</v>
      </c>
      <c r="AN33" s="104">
        <f t="shared" si="13"/>
        <v>36.207454162452741</v>
      </c>
      <c r="AO33" s="104">
        <f t="shared" si="13"/>
        <v>36.207454162452741</v>
      </c>
      <c r="AP33" s="104">
        <f t="shared" si="13"/>
        <v>37.112640516514055</v>
      </c>
      <c r="AQ33" s="104">
        <f t="shared" si="13"/>
        <v>37.112640516514055</v>
      </c>
      <c r="AR33" s="104">
        <f t="shared" si="13"/>
        <v>38.040456529426905</v>
      </c>
      <c r="AS33" s="104">
        <f t="shared" si="13"/>
        <v>38.040456529426905</v>
      </c>
      <c r="AT33" s="104">
        <f t="shared" si="13"/>
        <v>38.991467942662574</v>
      </c>
      <c r="AU33" s="104">
        <f t="shared" si="13"/>
        <v>38.991467942662574</v>
      </c>
      <c r="AV33" s="104">
        <f t="shared" si="13"/>
        <v>39.966254641229135</v>
      </c>
      <c r="AW33" s="104">
        <f t="shared" si="13"/>
        <v>39.966254641229135</v>
      </c>
      <c r="AX33" s="104">
        <f t="shared" si="13"/>
        <v>40.965411007259853</v>
      </c>
      <c r="AY33" s="104">
        <f t="shared" si="13"/>
        <v>40.965411007259853</v>
      </c>
      <c r="AZ33" s="104">
        <f t="shared" si="13"/>
        <v>41.989546282441346</v>
      </c>
      <c r="BA33" s="104">
        <f t="shared" si="13"/>
        <v>41.989546282441346</v>
      </c>
      <c r="BB33" s="104">
        <f t="shared" si="13"/>
        <v>43.039284939502373</v>
      </c>
      <c r="BC33" s="104">
        <f t="shared" si="13"/>
        <v>43.039284939502373</v>
      </c>
      <c r="BD33" s="104">
        <f t="shared" si="13"/>
        <v>44.115267062989929</v>
      </c>
      <c r="BE33" s="104">
        <f t="shared" si="13"/>
        <v>44.115267062989929</v>
      </c>
      <c r="BF33" s="104">
        <f t="shared" si="13"/>
        <v>45.218148739564676</v>
      </c>
      <c r="BG33" s="104">
        <f t="shared" si="13"/>
        <v>45.218148739564676</v>
      </c>
      <c r="BH33" s="104">
        <f t="shared" si="13"/>
        <v>46.34860245805379</v>
      </c>
      <c r="BI33" s="104">
        <f t="shared" si="13"/>
        <v>46.34860245805379</v>
      </c>
      <c r="BJ33" s="104">
        <f t="shared" si="13"/>
        <v>47.507317519505129</v>
      </c>
      <c r="BK33" s="104">
        <f t="shared" si="13"/>
        <v>47.507317519505129</v>
      </c>
      <c r="BL33" s="104">
        <f t="shared" si="13"/>
        <v>48.695000457492753</v>
      </c>
      <c r="BM33" s="104">
        <f t="shared" si="13"/>
        <v>48.695000457492753</v>
      </c>
      <c r="BN33" s="104">
        <f t="shared" si="13"/>
        <v>49.912375468930072</v>
      </c>
      <c r="BO33" s="104">
        <f t="shared" si="13"/>
        <v>49.912375468930072</v>
      </c>
      <c r="BP33" s="104">
        <f t="shared" si="13"/>
        <v>51.160184855653313</v>
      </c>
      <c r="BQ33" s="104">
        <f t="shared" si="13"/>
        <v>51.160184855653313</v>
      </c>
      <c r="BR33" s="104">
        <f t="shared" si="13"/>
        <v>52.439189477044643</v>
      </c>
      <c r="BS33" s="104">
        <f t="shared" si="13"/>
        <v>52.439189477044643</v>
      </c>
      <c r="BT33" s="104">
        <f t="shared" si="13"/>
        <v>53.75016921397075</v>
      </c>
      <c r="BU33" s="104">
        <f t="shared" si="13"/>
        <v>53.75016921397075</v>
      </c>
      <c r="BV33" s="104">
        <f t="shared" si="13"/>
        <v>55.093923444320012</v>
      </c>
      <c r="BW33" s="104">
        <f t="shared" ref="BW33:BZ33" si="14" xml:space="preserve"> ($F28 * BW32 * BW31) / ($F29 * $F30)</f>
        <v>55.093923444320012</v>
      </c>
      <c r="BX33" s="104">
        <f t="shared" si="14"/>
        <v>56.471271530428012</v>
      </c>
      <c r="BY33" s="104">
        <f t="shared" si="14"/>
        <v>0</v>
      </c>
      <c r="BZ33" s="104">
        <f t="shared" si="14"/>
        <v>0</v>
      </c>
    </row>
    <row r="34" spans="1:78" s="140" customFormat="1" x14ac:dyDescent="0.2">
      <c r="A34" s="137"/>
      <c r="B34" s="137"/>
      <c r="C34" s="138"/>
      <c r="D34" s="139"/>
      <c r="E34" s="140" t="str">
        <f xml:space="preserve"> LEFT(E33, LEN(E33) - 4)</f>
        <v>Other operational cost</v>
      </c>
      <c r="F34" s="140" t="s">
        <v>67</v>
      </c>
      <c r="G34" s="140" t="s">
        <v>105</v>
      </c>
      <c r="H34" s="140">
        <f xml:space="preserve"> SUM(J34:BZ34)</f>
        <v>-2393.4694783396785</v>
      </c>
      <c r="J34" s="140">
        <f t="shared" ref="J34:AO34" si="15" xml:space="preserve"> -1 * J33</f>
        <v>0</v>
      </c>
      <c r="K34" s="140">
        <f t="shared" si="15"/>
        <v>0</v>
      </c>
      <c r="L34" s="140">
        <f t="shared" si="15"/>
        <v>0</v>
      </c>
      <c r="M34" s="140">
        <f t="shared" si="15"/>
        <v>0</v>
      </c>
      <c r="N34" s="140">
        <f t="shared" si="15"/>
        <v>0</v>
      </c>
      <c r="O34" s="140">
        <f t="shared" si="15"/>
        <v>0</v>
      </c>
      <c r="P34" s="140">
        <f t="shared" si="15"/>
        <v>0</v>
      </c>
      <c r="Q34" s="140">
        <f t="shared" si="15"/>
        <v>-26.922265624999998</v>
      </c>
      <c r="R34" s="140">
        <f t="shared" si="15"/>
        <v>-27.595322265624993</v>
      </c>
      <c r="S34" s="140">
        <f t="shared" si="15"/>
        <v>-27.595322265624993</v>
      </c>
      <c r="T34" s="140">
        <f t="shared" si="15"/>
        <v>-28.285205322265618</v>
      </c>
      <c r="U34" s="140">
        <f t="shared" si="15"/>
        <v>-28.285205322265618</v>
      </c>
      <c r="V34" s="140">
        <f t="shared" si="15"/>
        <v>-28.992335455322255</v>
      </c>
      <c r="W34" s="140">
        <f t="shared" si="15"/>
        <v>-28.992335455322255</v>
      </c>
      <c r="X34" s="140">
        <f t="shared" si="15"/>
        <v>-29.717143841705308</v>
      </c>
      <c r="Y34" s="140">
        <f t="shared" si="15"/>
        <v>-29.717143841705308</v>
      </c>
      <c r="Z34" s="140">
        <f t="shared" si="15"/>
        <v>-30.460072437747939</v>
      </c>
      <c r="AA34" s="140">
        <f t="shared" si="15"/>
        <v>-30.460072437747939</v>
      </c>
      <c r="AB34" s="140">
        <f t="shared" si="15"/>
        <v>-31.221574248691631</v>
      </c>
      <c r="AC34" s="140">
        <f t="shared" si="15"/>
        <v>-31.221574248691631</v>
      </c>
      <c r="AD34" s="140">
        <f t="shared" si="15"/>
        <v>-32.002113604908914</v>
      </c>
      <c r="AE34" s="140">
        <f t="shared" si="15"/>
        <v>-32.002113604908914</v>
      </c>
      <c r="AF34" s="140">
        <f t="shared" si="15"/>
        <v>-32.802166445031638</v>
      </c>
      <c r="AG34" s="140">
        <f t="shared" si="15"/>
        <v>-32.802166445031638</v>
      </c>
      <c r="AH34" s="140">
        <f t="shared" si="15"/>
        <v>-33.622220606157427</v>
      </c>
      <c r="AI34" s="140">
        <f t="shared" si="15"/>
        <v>-33.622220606157427</v>
      </c>
      <c r="AJ34" s="140">
        <f t="shared" si="15"/>
        <v>-34.462776121311364</v>
      </c>
      <c r="AK34" s="140">
        <f t="shared" si="15"/>
        <v>-34.462776121311364</v>
      </c>
      <c r="AL34" s="140">
        <f t="shared" si="15"/>
        <v>-35.324345524344139</v>
      </c>
      <c r="AM34" s="140">
        <f t="shared" si="15"/>
        <v>-35.324345524344139</v>
      </c>
      <c r="AN34" s="140">
        <f t="shared" si="15"/>
        <v>-36.207454162452741</v>
      </c>
      <c r="AO34" s="140">
        <f t="shared" si="15"/>
        <v>-36.207454162452741</v>
      </c>
      <c r="AP34" s="140">
        <f t="shared" ref="AP34:BU34" si="16" xml:space="preserve"> -1 * AP33</f>
        <v>-37.112640516514055</v>
      </c>
      <c r="AQ34" s="140">
        <f t="shared" si="16"/>
        <v>-37.112640516514055</v>
      </c>
      <c r="AR34" s="140">
        <f t="shared" si="16"/>
        <v>-38.040456529426905</v>
      </c>
      <c r="AS34" s="140">
        <f t="shared" si="16"/>
        <v>-38.040456529426905</v>
      </c>
      <c r="AT34" s="140">
        <f t="shared" si="16"/>
        <v>-38.991467942662574</v>
      </c>
      <c r="AU34" s="140">
        <f t="shared" si="16"/>
        <v>-38.991467942662574</v>
      </c>
      <c r="AV34" s="140">
        <f t="shared" si="16"/>
        <v>-39.966254641229135</v>
      </c>
      <c r="AW34" s="140">
        <f t="shared" si="16"/>
        <v>-39.966254641229135</v>
      </c>
      <c r="AX34" s="140">
        <f t="shared" si="16"/>
        <v>-40.965411007259853</v>
      </c>
      <c r="AY34" s="140">
        <f t="shared" si="16"/>
        <v>-40.965411007259853</v>
      </c>
      <c r="AZ34" s="140">
        <f t="shared" si="16"/>
        <v>-41.989546282441346</v>
      </c>
      <c r="BA34" s="140">
        <f t="shared" si="16"/>
        <v>-41.989546282441346</v>
      </c>
      <c r="BB34" s="140">
        <f t="shared" si="16"/>
        <v>-43.039284939502373</v>
      </c>
      <c r="BC34" s="140">
        <f t="shared" si="16"/>
        <v>-43.039284939502373</v>
      </c>
      <c r="BD34" s="140">
        <f t="shared" si="16"/>
        <v>-44.115267062989929</v>
      </c>
      <c r="BE34" s="140">
        <f t="shared" si="16"/>
        <v>-44.115267062989929</v>
      </c>
      <c r="BF34" s="140">
        <f t="shared" si="16"/>
        <v>-45.218148739564676</v>
      </c>
      <c r="BG34" s="140">
        <f t="shared" si="16"/>
        <v>-45.218148739564676</v>
      </c>
      <c r="BH34" s="140">
        <f t="shared" si="16"/>
        <v>-46.34860245805379</v>
      </c>
      <c r="BI34" s="140">
        <f t="shared" si="16"/>
        <v>-46.34860245805379</v>
      </c>
      <c r="BJ34" s="140">
        <f t="shared" si="16"/>
        <v>-47.507317519505129</v>
      </c>
      <c r="BK34" s="140">
        <f t="shared" si="16"/>
        <v>-47.507317519505129</v>
      </c>
      <c r="BL34" s="140">
        <f t="shared" si="16"/>
        <v>-48.695000457492753</v>
      </c>
      <c r="BM34" s="140">
        <f t="shared" si="16"/>
        <v>-48.695000457492753</v>
      </c>
      <c r="BN34" s="140">
        <f t="shared" si="16"/>
        <v>-49.912375468930072</v>
      </c>
      <c r="BO34" s="140">
        <f t="shared" si="16"/>
        <v>-49.912375468930072</v>
      </c>
      <c r="BP34" s="140">
        <f t="shared" si="16"/>
        <v>-51.160184855653313</v>
      </c>
      <c r="BQ34" s="140">
        <f t="shared" si="16"/>
        <v>-51.160184855653313</v>
      </c>
      <c r="BR34" s="140">
        <f t="shared" si="16"/>
        <v>-52.439189477044643</v>
      </c>
      <c r="BS34" s="140">
        <f t="shared" si="16"/>
        <v>-52.439189477044643</v>
      </c>
      <c r="BT34" s="140">
        <f t="shared" si="16"/>
        <v>-53.75016921397075</v>
      </c>
      <c r="BU34" s="140">
        <f t="shared" si="16"/>
        <v>-53.75016921397075</v>
      </c>
      <c r="BV34" s="140">
        <f t="shared" ref="BV34:BZ34" si="17" xml:space="preserve"> -1 * BV33</f>
        <v>-55.093923444320012</v>
      </c>
      <c r="BW34" s="140">
        <f t="shared" si="17"/>
        <v>-55.093923444320012</v>
      </c>
      <c r="BX34" s="140">
        <f t="shared" si="17"/>
        <v>-56.471271530428012</v>
      </c>
      <c r="BY34" s="140">
        <f t="shared" si="17"/>
        <v>0</v>
      </c>
      <c r="BZ34" s="140">
        <f t="shared" si="17"/>
        <v>0</v>
      </c>
    </row>
  </sheetData>
  <phoneticPr fontId="4" type="noConversion"/>
  <conditionalFormatting sqref="CA3:IU3">
    <cfRule type="cellIs" dxfId="17" priority="8" stopIfTrue="1" operator="equal">
      <formula>"Actuals"</formula>
    </cfRule>
    <cfRule type="cellIs" dxfId="16" priority="9" stopIfTrue="1" operator="equal">
      <formula>"Post-Frcst"</formula>
    </cfRule>
    <cfRule type="cellIs" dxfId="15" priority="10" stopIfTrue="1" operator="equal">
      <formula>"Forecast"</formula>
    </cfRule>
  </conditionalFormatting>
  <conditionalFormatting sqref="J3:BZ3">
    <cfRule type="cellIs" dxfId="14" priority="1" stopIfTrue="1" operator="equal">
      <formula>"Construction"</formula>
    </cfRule>
    <cfRule type="cellIs" dxfId="13" priority="2" stopIfTrue="1" operator="equal">
      <formula>"Fin Close"</formula>
    </cfRule>
    <cfRule type="cellIs" dxfId="12" priority="3" stopIfTrue="1" operator="equal">
      <formula>"Operations"</formula>
    </cfRule>
  </conditionalFormatting>
  <printOptions headings="1"/>
  <pageMargins left="1.9" right="1.9" top="2.5" bottom="2.5" header="1.3" footer="1.3"/>
  <pageSetup paperSize="9" scale="55" orientation="landscape" blackAndWhite="1" r:id="rId1"/>
  <headerFooter alignWithMargins="0">
    <oddHeader>&amp;LPROJECT [XXX]&amp;CSheet:&amp;A&amp;RSTRICTLY CONFIDENTIAL</oddHeader>
    <oddFooter>&amp;L&amp;F ( Printed on &amp;D at &amp;T )&amp;RPage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Z24"/>
  <sheetViews>
    <sheetView defaultGridColor="0" colorId="22" zoomScale="80" zoomScaleNormal="75" workbookViewId="0">
      <pane xSplit="9" ySplit="5" topLeftCell="J6" activePane="bottomRight" state="frozen"/>
      <selection activeCell="L21" sqref="L21"/>
      <selection pane="topRight" activeCell="L21" sqref="L21"/>
      <selection pane="bottomLeft" activeCell="L21" sqref="L21"/>
      <selection pane="bottomRight" activeCell="J6" sqref="J6"/>
    </sheetView>
  </sheetViews>
  <sheetFormatPr defaultColWidth="0" defaultRowHeight="12.75" x14ac:dyDescent="0.2"/>
  <cols>
    <col min="1" max="2" width="1.28515625" style="47" customWidth="1"/>
    <col min="3" max="3" width="1.28515625" style="55" customWidth="1"/>
    <col min="4" max="4" width="1.28515625" style="56" customWidth="1"/>
    <col min="5" max="5" width="40.7109375" style="57" customWidth="1"/>
    <col min="6" max="6" width="12.7109375" style="57" customWidth="1"/>
    <col min="7" max="8" width="11.7109375" style="57" customWidth="1"/>
    <col min="9" max="9" width="2.7109375" style="57" customWidth="1"/>
    <col min="10" max="78" width="11.7109375" style="57" customWidth="1"/>
    <col min="79" max="16384" width="0" style="57" hidden="1"/>
  </cols>
  <sheetData>
    <row r="1" spans="1:78" s="4" customFormat="1" ht="26.25" x14ac:dyDescent="0.2">
      <c r="A1" s="1" t="str">
        <f ca="1" xml:space="preserve"> RIGHT(CELL("filename", $A$1), LEN(CELL("filename", $A$1)) - SEARCH("]", CELL("filename", $A$1)))</f>
        <v>Capex</v>
      </c>
      <c r="B1" s="1"/>
      <c r="C1" s="2"/>
      <c r="D1" s="3"/>
      <c r="F1" s="5"/>
      <c r="N1" s="6"/>
    </row>
    <row r="2" spans="1:78" s="14" customFormat="1" x14ac:dyDescent="0.2">
      <c r="A2" s="12"/>
      <c r="B2" s="12"/>
      <c r="C2" s="8"/>
      <c r="D2" s="9"/>
      <c r="E2" s="10" t="str">
        <f xml:space="preserve"> Time!E$23</f>
        <v>Model period ending</v>
      </c>
      <c r="F2"/>
      <c r="G2"/>
      <c r="H2" s="10"/>
      <c r="I2" s="10"/>
      <c r="J2" s="13">
        <f xml:space="preserve"> Time!J$23</f>
        <v>42551</v>
      </c>
      <c r="K2" s="13">
        <f xml:space="preserve"> Time!K$23</f>
        <v>42735</v>
      </c>
      <c r="L2" s="13">
        <f xml:space="preserve"> Time!L$23</f>
        <v>42916</v>
      </c>
      <c r="M2" s="13">
        <f xml:space="preserve"> Time!M$23</f>
        <v>43100</v>
      </c>
      <c r="N2" s="13">
        <f xml:space="preserve"> Time!N$23</f>
        <v>43281</v>
      </c>
      <c r="O2" s="13">
        <f xml:space="preserve"> Time!O$23</f>
        <v>43465</v>
      </c>
      <c r="P2" s="13">
        <f xml:space="preserve"> Time!P$23</f>
        <v>43646</v>
      </c>
      <c r="Q2" s="13">
        <f xml:space="preserve"> Time!Q$23</f>
        <v>43830</v>
      </c>
      <c r="R2" s="13">
        <f xml:space="preserve"> Time!R$23</f>
        <v>44012</v>
      </c>
      <c r="S2" s="13">
        <f xml:space="preserve"> Time!S$23</f>
        <v>44196</v>
      </c>
      <c r="T2" s="13">
        <f xml:space="preserve"> Time!T$23</f>
        <v>44377</v>
      </c>
      <c r="U2" s="13">
        <f xml:space="preserve"> Time!U$23</f>
        <v>44561</v>
      </c>
      <c r="V2" s="13">
        <f xml:space="preserve"> Time!V$23</f>
        <v>44742</v>
      </c>
      <c r="W2" s="13">
        <f xml:space="preserve"> Time!W$23</f>
        <v>44926</v>
      </c>
      <c r="X2" s="13">
        <f xml:space="preserve"> Time!X$23</f>
        <v>45107</v>
      </c>
      <c r="Y2" s="13">
        <f xml:space="preserve"> Time!Y$23</f>
        <v>45291</v>
      </c>
      <c r="Z2" s="13">
        <f xml:space="preserve"> Time!Z$23</f>
        <v>45473</v>
      </c>
      <c r="AA2" s="13">
        <f xml:space="preserve"> Time!AA$23</f>
        <v>45657</v>
      </c>
      <c r="AB2" s="13">
        <f xml:space="preserve"> Time!AB$23</f>
        <v>45838</v>
      </c>
      <c r="AC2" s="13">
        <f xml:space="preserve"> Time!AC$23</f>
        <v>46022</v>
      </c>
      <c r="AD2" s="13">
        <f xml:space="preserve"> Time!AD$23</f>
        <v>46203</v>
      </c>
      <c r="AE2" s="13">
        <f xml:space="preserve"> Time!AE$23</f>
        <v>46387</v>
      </c>
      <c r="AF2" s="13">
        <f xml:space="preserve"> Time!AF$23</f>
        <v>46568</v>
      </c>
      <c r="AG2" s="13">
        <f xml:space="preserve"> Time!AG$23</f>
        <v>46752</v>
      </c>
      <c r="AH2" s="13">
        <f xml:space="preserve"> Time!AH$23</f>
        <v>46934</v>
      </c>
      <c r="AI2" s="13">
        <f xml:space="preserve"> Time!AI$23</f>
        <v>47118</v>
      </c>
      <c r="AJ2" s="13">
        <f xml:space="preserve"> Time!AJ$23</f>
        <v>47299</v>
      </c>
      <c r="AK2" s="13">
        <f xml:space="preserve"> Time!AK$23</f>
        <v>47483</v>
      </c>
      <c r="AL2" s="13">
        <f xml:space="preserve"> Time!AL$23</f>
        <v>47664</v>
      </c>
      <c r="AM2" s="13">
        <f xml:space="preserve"> Time!AM$23</f>
        <v>47848</v>
      </c>
      <c r="AN2" s="13">
        <f xml:space="preserve"> Time!AN$23</f>
        <v>48029</v>
      </c>
      <c r="AO2" s="13">
        <f xml:space="preserve"> Time!AO$23</f>
        <v>48213</v>
      </c>
      <c r="AP2" s="13">
        <f xml:space="preserve"> Time!AP$23</f>
        <v>48395</v>
      </c>
      <c r="AQ2" s="13">
        <f xml:space="preserve"> Time!AQ$23</f>
        <v>48579</v>
      </c>
      <c r="AR2" s="13">
        <f xml:space="preserve"> Time!AR$23</f>
        <v>48760</v>
      </c>
      <c r="AS2" s="13">
        <f xml:space="preserve"> Time!AS$23</f>
        <v>48944</v>
      </c>
      <c r="AT2" s="13">
        <f xml:space="preserve"> Time!AT$23</f>
        <v>49125</v>
      </c>
      <c r="AU2" s="13">
        <f xml:space="preserve"> Time!AU$23</f>
        <v>49309</v>
      </c>
      <c r="AV2" s="13">
        <f xml:space="preserve"> Time!AV$23</f>
        <v>49490</v>
      </c>
      <c r="AW2" s="13">
        <f xml:space="preserve"> Time!AW$23</f>
        <v>49674</v>
      </c>
      <c r="AX2" s="13">
        <f xml:space="preserve"> Time!AX$23</f>
        <v>49856</v>
      </c>
      <c r="AY2" s="13">
        <f xml:space="preserve"> Time!AY$23</f>
        <v>50040</v>
      </c>
      <c r="AZ2" s="13">
        <f xml:space="preserve"> Time!AZ$23</f>
        <v>50221</v>
      </c>
      <c r="BA2" s="13">
        <f xml:space="preserve"> Time!BA$23</f>
        <v>50405</v>
      </c>
      <c r="BB2" s="13">
        <f xml:space="preserve"> Time!BB$23</f>
        <v>50586</v>
      </c>
      <c r="BC2" s="13">
        <f xml:space="preserve"> Time!BC$23</f>
        <v>50770</v>
      </c>
      <c r="BD2" s="13">
        <f xml:space="preserve"> Time!BD$23</f>
        <v>50951</v>
      </c>
      <c r="BE2" s="13">
        <f xml:space="preserve"> Time!BE$23</f>
        <v>51135</v>
      </c>
      <c r="BF2" s="13">
        <f xml:space="preserve"> Time!BF$23</f>
        <v>51317</v>
      </c>
      <c r="BG2" s="13">
        <f xml:space="preserve"> Time!BG$23</f>
        <v>51501</v>
      </c>
      <c r="BH2" s="13">
        <f xml:space="preserve"> Time!BH$23</f>
        <v>51682</v>
      </c>
      <c r="BI2" s="13">
        <f xml:space="preserve"> Time!BI$23</f>
        <v>51866</v>
      </c>
      <c r="BJ2" s="13">
        <f xml:space="preserve"> Time!BJ$23</f>
        <v>52047</v>
      </c>
      <c r="BK2" s="13">
        <f xml:space="preserve"> Time!BK$23</f>
        <v>52231</v>
      </c>
      <c r="BL2" s="13">
        <f xml:space="preserve"> Time!BL$23</f>
        <v>52412</v>
      </c>
      <c r="BM2" s="13">
        <f xml:space="preserve"> Time!BM$23</f>
        <v>52596</v>
      </c>
      <c r="BN2" s="13">
        <f xml:space="preserve"> Time!BN$23</f>
        <v>52778</v>
      </c>
      <c r="BO2" s="13">
        <f xml:space="preserve"> Time!BO$23</f>
        <v>52962</v>
      </c>
      <c r="BP2" s="13">
        <f xml:space="preserve"> Time!BP$23</f>
        <v>53143</v>
      </c>
      <c r="BQ2" s="13">
        <f xml:space="preserve"> Time!BQ$23</f>
        <v>53327</v>
      </c>
      <c r="BR2" s="13">
        <f xml:space="preserve"> Time!BR$23</f>
        <v>53508</v>
      </c>
      <c r="BS2" s="13">
        <f xml:space="preserve"> Time!BS$23</f>
        <v>53692</v>
      </c>
      <c r="BT2" s="13">
        <f xml:space="preserve"> Time!BT$23</f>
        <v>53873</v>
      </c>
      <c r="BU2" s="13">
        <f xml:space="preserve"> Time!BU$23</f>
        <v>54057</v>
      </c>
      <c r="BV2" s="13">
        <f xml:space="preserve"> Time!BV$23</f>
        <v>54239</v>
      </c>
      <c r="BW2" s="13">
        <f xml:space="preserve"> Time!BW$23</f>
        <v>54423</v>
      </c>
      <c r="BX2" s="13">
        <f xml:space="preserve"> Time!BX$23</f>
        <v>54604</v>
      </c>
      <c r="BY2" s="13">
        <f xml:space="preserve"> Time!BY$23</f>
        <v>54788</v>
      </c>
      <c r="BZ2" s="13">
        <f xml:space="preserve"> Time!BZ$23</f>
        <v>54969</v>
      </c>
    </row>
    <row r="3" spans="1:78" s="14" customFormat="1" x14ac:dyDescent="0.2">
      <c r="A3" s="12"/>
      <c r="B3" s="12"/>
      <c r="C3" s="8"/>
      <c r="D3" s="9"/>
      <c r="E3" s="10" t="str">
        <f xml:space="preserve"> Time!E$114</f>
        <v xml:space="preserve">Actual vs forecast </v>
      </c>
      <c r="F3"/>
      <c r="G3"/>
      <c r="H3" s="10"/>
      <c r="I3" s="10"/>
      <c r="J3" s="244" t="str">
        <f xml:space="preserve"> Time!J$114</f>
        <v>Fin Close</v>
      </c>
      <c r="K3" s="244" t="str">
        <f xml:space="preserve"> Time!K$114</f>
        <v>Construction</v>
      </c>
      <c r="L3" s="244" t="str">
        <f xml:space="preserve"> Time!L$114</f>
        <v>Construction</v>
      </c>
      <c r="M3" s="244" t="str">
        <f xml:space="preserve"> Time!M$114</f>
        <v>Construction</v>
      </c>
      <c r="N3" s="244" t="str">
        <f xml:space="preserve"> Time!N$114</f>
        <v>Construction</v>
      </c>
      <c r="O3" s="244" t="str">
        <f xml:space="preserve"> Time!O$114</f>
        <v>Construction</v>
      </c>
      <c r="P3" s="244" t="str">
        <f xml:space="preserve"> Time!P$114</f>
        <v>Construction</v>
      </c>
      <c r="Q3" s="244" t="str">
        <f xml:space="preserve"> Time!Q$114</f>
        <v>Operations</v>
      </c>
      <c r="R3" s="244" t="str">
        <f xml:space="preserve"> Time!R$114</f>
        <v>Operations</v>
      </c>
      <c r="S3" s="244" t="str">
        <f xml:space="preserve"> Time!S$114</f>
        <v>Operations</v>
      </c>
      <c r="T3" s="244" t="str">
        <f xml:space="preserve"> Time!T$114</f>
        <v>Operations</v>
      </c>
      <c r="U3" s="244" t="str">
        <f xml:space="preserve"> Time!U$114</f>
        <v>Operations</v>
      </c>
      <c r="V3" s="244" t="str">
        <f xml:space="preserve"> Time!V$114</f>
        <v>Operations</v>
      </c>
      <c r="W3" s="244" t="str">
        <f xml:space="preserve"> Time!W$114</f>
        <v>Operations</v>
      </c>
      <c r="X3" s="244" t="str">
        <f xml:space="preserve"> Time!X$114</f>
        <v>Operations</v>
      </c>
      <c r="Y3" s="244" t="str">
        <f xml:space="preserve"> Time!Y$114</f>
        <v>Operations</v>
      </c>
      <c r="Z3" s="244" t="str">
        <f xml:space="preserve"> Time!Z$114</f>
        <v>Operations</v>
      </c>
      <c r="AA3" s="244" t="str">
        <f xml:space="preserve"> Time!AA$114</f>
        <v>Operations</v>
      </c>
      <c r="AB3" s="244" t="str">
        <f xml:space="preserve"> Time!AB$114</f>
        <v>Operations</v>
      </c>
      <c r="AC3" s="244" t="str">
        <f xml:space="preserve"> Time!AC$114</f>
        <v>Operations</v>
      </c>
      <c r="AD3" s="244" t="str">
        <f xml:space="preserve"> Time!AD$114</f>
        <v>Operations</v>
      </c>
      <c r="AE3" s="244" t="str">
        <f xml:space="preserve"> Time!AE$114</f>
        <v>Operations</v>
      </c>
      <c r="AF3" s="244" t="str">
        <f xml:space="preserve"> Time!AF$114</f>
        <v>Operations</v>
      </c>
      <c r="AG3" s="244" t="str">
        <f xml:space="preserve"> Time!AG$114</f>
        <v>Operations</v>
      </c>
      <c r="AH3" s="244" t="str">
        <f xml:space="preserve"> Time!AH$114</f>
        <v>Operations</v>
      </c>
      <c r="AI3" s="244" t="str">
        <f xml:space="preserve"> Time!AI$114</f>
        <v>Operations</v>
      </c>
      <c r="AJ3" s="244" t="str">
        <f xml:space="preserve"> Time!AJ$114</f>
        <v>Operations</v>
      </c>
      <c r="AK3" s="244" t="str">
        <f xml:space="preserve"> Time!AK$114</f>
        <v>Operations</v>
      </c>
      <c r="AL3" s="244" t="str">
        <f xml:space="preserve"> Time!AL$114</f>
        <v>Operations</v>
      </c>
      <c r="AM3" s="244" t="str">
        <f xml:space="preserve"> Time!AM$114</f>
        <v>Operations</v>
      </c>
      <c r="AN3" s="244" t="str">
        <f xml:space="preserve"> Time!AN$114</f>
        <v>Operations</v>
      </c>
      <c r="AO3" s="244" t="str">
        <f xml:space="preserve"> Time!AO$114</f>
        <v>Operations</v>
      </c>
      <c r="AP3" s="244" t="str">
        <f xml:space="preserve"> Time!AP$114</f>
        <v>Operations</v>
      </c>
      <c r="AQ3" s="244" t="str">
        <f xml:space="preserve"> Time!AQ$114</f>
        <v>Operations</v>
      </c>
      <c r="AR3" s="244" t="str">
        <f xml:space="preserve"> Time!AR$114</f>
        <v>Operations</v>
      </c>
      <c r="AS3" s="244" t="str">
        <f xml:space="preserve"> Time!AS$114</f>
        <v>Operations</v>
      </c>
      <c r="AT3" s="244" t="str">
        <f xml:space="preserve"> Time!AT$114</f>
        <v>Operations</v>
      </c>
      <c r="AU3" s="244" t="str">
        <f xml:space="preserve"> Time!AU$114</f>
        <v>Operations</v>
      </c>
      <c r="AV3" s="244" t="str">
        <f xml:space="preserve"> Time!AV$114</f>
        <v>Operations</v>
      </c>
      <c r="AW3" s="244" t="str">
        <f xml:space="preserve"> Time!AW$114</f>
        <v>Operations</v>
      </c>
      <c r="AX3" s="244" t="str">
        <f xml:space="preserve"> Time!AX$114</f>
        <v>Operations</v>
      </c>
      <c r="AY3" s="244" t="str">
        <f xml:space="preserve"> Time!AY$114</f>
        <v>Operations</v>
      </c>
      <c r="AZ3" s="244" t="str">
        <f xml:space="preserve"> Time!AZ$114</f>
        <v>Operations</v>
      </c>
      <c r="BA3" s="244" t="str">
        <f xml:space="preserve"> Time!BA$114</f>
        <v>Operations</v>
      </c>
      <c r="BB3" s="244" t="str">
        <f xml:space="preserve"> Time!BB$114</f>
        <v>Operations</v>
      </c>
      <c r="BC3" s="244" t="str">
        <f xml:space="preserve"> Time!BC$114</f>
        <v>Operations</v>
      </c>
      <c r="BD3" s="244" t="str">
        <f xml:space="preserve"> Time!BD$114</f>
        <v>Operations</v>
      </c>
      <c r="BE3" s="244" t="str">
        <f xml:space="preserve"> Time!BE$114</f>
        <v>Operations</v>
      </c>
      <c r="BF3" s="244" t="str">
        <f xml:space="preserve"> Time!BF$114</f>
        <v>Operations</v>
      </c>
      <c r="BG3" s="244" t="str">
        <f xml:space="preserve"> Time!BG$114</f>
        <v>Operations</v>
      </c>
      <c r="BH3" s="244" t="str">
        <f xml:space="preserve"> Time!BH$114</f>
        <v>Operations</v>
      </c>
      <c r="BI3" s="244" t="str">
        <f xml:space="preserve"> Time!BI$114</f>
        <v>Operations</v>
      </c>
      <c r="BJ3" s="244" t="str">
        <f xml:space="preserve"> Time!BJ$114</f>
        <v>Operations</v>
      </c>
      <c r="BK3" s="244" t="str">
        <f xml:space="preserve"> Time!BK$114</f>
        <v>Operations</v>
      </c>
      <c r="BL3" s="244" t="str">
        <f xml:space="preserve"> Time!BL$114</f>
        <v>Operations</v>
      </c>
      <c r="BM3" s="244" t="str">
        <f xml:space="preserve"> Time!BM$114</f>
        <v>Operations</v>
      </c>
      <c r="BN3" s="244" t="str">
        <f xml:space="preserve"> Time!BN$114</f>
        <v>Operations</v>
      </c>
      <c r="BO3" s="244" t="str">
        <f xml:space="preserve"> Time!BO$114</f>
        <v>Operations</v>
      </c>
      <c r="BP3" s="244" t="str">
        <f xml:space="preserve"> Time!BP$114</f>
        <v>Operations</v>
      </c>
      <c r="BQ3" s="244" t="str">
        <f xml:space="preserve"> Time!BQ$114</f>
        <v>Operations</v>
      </c>
      <c r="BR3" s="244" t="str">
        <f xml:space="preserve"> Time!BR$114</f>
        <v>Operations</v>
      </c>
      <c r="BS3" s="244" t="str">
        <f xml:space="preserve"> Time!BS$114</f>
        <v>Operations</v>
      </c>
      <c r="BT3" s="244" t="str">
        <f xml:space="preserve"> Time!BT$114</f>
        <v>Operations</v>
      </c>
      <c r="BU3" s="244" t="str">
        <f xml:space="preserve"> Time!BU$114</f>
        <v>Operations</v>
      </c>
      <c r="BV3" s="244" t="str">
        <f xml:space="preserve"> Time!BV$114</f>
        <v>Operations</v>
      </c>
      <c r="BW3" s="244" t="str">
        <f xml:space="preserve"> Time!BW$114</f>
        <v>Operations</v>
      </c>
      <c r="BX3" s="244" t="str">
        <f xml:space="preserve"> Time!BX$114</f>
        <v>Operations</v>
      </c>
      <c r="BY3" s="244" t="str">
        <f xml:space="preserve"> Time!BY$114</f>
        <v>Post-Frcst</v>
      </c>
      <c r="BZ3" s="244" t="str">
        <f xml:space="preserve"> Time!BZ$114</f>
        <v>Post-Frcst</v>
      </c>
    </row>
    <row r="4" spans="1:78" s="14" customFormat="1" x14ac:dyDescent="0.2">
      <c r="A4" s="12"/>
      <c r="B4" s="12"/>
      <c r="C4" s="8"/>
      <c r="D4" s="9"/>
      <c r="E4" s="14" t="str">
        <f xml:space="preserve"> Time!E$137</f>
        <v>Financial year ending</v>
      </c>
      <c r="F4"/>
      <c r="G4"/>
      <c r="H4" s="10"/>
      <c r="I4" s="10"/>
      <c r="J4" s="15">
        <f xml:space="preserve"> Time!J$137</f>
        <v>2016</v>
      </c>
      <c r="K4" s="15">
        <f xml:space="preserve"> Time!K$137</f>
        <v>2016</v>
      </c>
      <c r="L4" s="15">
        <f xml:space="preserve"> Time!L$137</f>
        <v>2017</v>
      </c>
      <c r="M4" s="15">
        <f xml:space="preserve"> Time!M$137</f>
        <v>2017</v>
      </c>
      <c r="N4" s="15">
        <f xml:space="preserve"> Time!N$137</f>
        <v>2018</v>
      </c>
      <c r="O4" s="15">
        <f xml:space="preserve"> Time!O$137</f>
        <v>2018</v>
      </c>
      <c r="P4" s="15">
        <f xml:space="preserve"> Time!P$137</f>
        <v>2019</v>
      </c>
      <c r="Q4" s="15">
        <f xml:space="preserve"> Time!Q$137</f>
        <v>2019</v>
      </c>
      <c r="R4" s="15">
        <f xml:space="preserve"> Time!R$137</f>
        <v>2020</v>
      </c>
      <c r="S4" s="15">
        <f xml:space="preserve"> Time!S$137</f>
        <v>2020</v>
      </c>
      <c r="T4" s="15">
        <f xml:space="preserve"> Time!T$137</f>
        <v>2021</v>
      </c>
      <c r="U4" s="15">
        <f xml:space="preserve"> Time!U$137</f>
        <v>2021</v>
      </c>
      <c r="V4" s="15">
        <f xml:space="preserve"> Time!V$137</f>
        <v>2022</v>
      </c>
      <c r="W4" s="15">
        <f xml:space="preserve"> Time!W$137</f>
        <v>2022</v>
      </c>
      <c r="X4" s="15">
        <f xml:space="preserve"> Time!X$137</f>
        <v>2023</v>
      </c>
      <c r="Y4" s="15">
        <f xml:space="preserve"> Time!Y$137</f>
        <v>2023</v>
      </c>
      <c r="Z4" s="15">
        <f xml:space="preserve"> Time!Z$137</f>
        <v>2024</v>
      </c>
      <c r="AA4" s="15">
        <f xml:space="preserve"> Time!AA$137</f>
        <v>2024</v>
      </c>
      <c r="AB4" s="15">
        <f xml:space="preserve"> Time!AB$137</f>
        <v>2025</v>
      </c>
      <c r="AC4" s="15">
        <f xml:space="preserve"> Time!AC$137</f>
        <v>2025</v>
      </c>
      <c r="AD4" s="15">
        <f xml:space="preserve"> Time!AD$137</f>
        <v>2026</v>
      </c>
      <c r="AE4" s="15">
        <f xml:space="preserve"> Time!AE$137</f>
        <v>2026</v>
      </c>
      <c r="AF4" s="15">
        <f xml:space="preserve"> Time!AF$137</f>
        <v>2027</v>
      </c>
      <c r="AG4" s="15">
        <f xml:space="preserve"> Time!AG$137</f>
        <v>2027</v>
      </c>
      <c r="AH4" s="15">
        <f xml:space="preserve"> Time!AH$137</f>
        <v>2028</v>
      </c>
      <c r="AI4" s="15">
        <f xml:space="preserve"> Time!AI$137</f>
        <v>2028</v>
      </c>
      <c r="AJ4" s="15">
        <f xml:space="preserve"> Time!AJ$137</f>
        <v>2029</v>
      </c>
      <c r="AK4" s="15">
        <f xml:space="preserve"> Time!AK$137</f>
        <v>2029</v>
      </c>
      <c r="AL4" s="15">
        <f xml:space="preserve"> Time!AL$137</f>
        <v>2030</v>
      </c>
      <c r="AM4" s="15">
        <f xml:space="preserve"> Time!AM$137</f>
        <v>2030</v>
      </c>
      <c r="AN4" s="15">
        <f xml:space="preserve"> Time!AN$137</f>
        <v>2031</v>
      </c>
      <c r="AO4" s="15">
        <f xml:space="preserve"> Time!AO$137</f>
        <v>2031</v>
      </c>
      <c r="AP4" s="15">
        <f xml:space="preserve"> Time!AP$137</f>
        <v>2032</v>
      </c>
      <c r="AQ4" s="15">
        <f xml:space="preserve"> Time!AQ$137</f>
        <v>2032</v>
      </c>
      <c r="AR4" s="15">
        <f xml:space="preserve"> Time!AR$137</f>
        <v>2033</v>
      </c>
      <c r="AS4" s="15">
        <f xml:space="preserve"> Time!AS$137</f>
        <v>2033</v>
      </c>
      <c r="AT4" s="15">
        <f xml:space="preserve"> Time!AT$137</f>
        <v>2034</v>
      </c>
      <c r="AU4" s="15">
        <f xml:space="preserve"> Time!AU$137</f>
        <v>2034</v>
      </c>
      <c r="AV4" s="15">
        <f xml:space="preserve"> Time!AV$137</f>
        <v>2035</v>
      </c>
      <c r="AW4" s="15">
        <f xml:space="preserve"> Time!AW$137</f>
        <v>2035</v>
      </c>
      <c r="AX4" s="15">
        <f xml:space="preserve"> Time!AX$137</f>
        <v>2036</v>
      </c>
      <c r="AY4" s="15">
        <f xml:space="preserve"> Time!AY$137</f>
        <v>2036</v>
      </c>
      <c r="AZ4" s="15">
        <f xml:space="preserve"> Time!AZ$137</f>
        <v>2037</v>
      </c>
      <c r="BA4" s="15">
        <f xml:space="preserve"> Time!BA$137</f>
        <v>2037</v>
      </c>
      <c r="BB4" s="15">
        <f xml:space="preserve"> Time!BB$137</f>
        <v>2038</v>
      </c>
      <c r="BC4" s="15">
        <f xml:space="preserve"> Time!BC$137</f>
        <v>2038</v>
      </c>
      <c r="BD4" s="15">
        <f xml:space="preserve"> Time!BD$137</f>
        <v>2039</v>
      </c>
      <c r="BE4" s="15">
        <f xml:space="preserve"> Time!BE$137</f>
        <v>2039</v>
      </c>
      <c r="BF4" s="15">
        <f xml:space="preserve"> Time!BF$137</f>
        <v>2040</v>
      </c>
      <c r="BG4" s="15">
        <f xml:space="preserve"> Time!BG$137</f>
        <v>2040</v>
      </c>
      <c r="BH4" s="15">
        <f xml:space="preserve"> Time!BH$137</f>
        <v>2041</v>
      </c>
      <c r="BI4" s="15">
        <f xml:space="preserve"> Time!BI$137</f>
        <v>2041</v>
      </c>
      <c r="BJ4" s="15">
        <f xml:space="preserve"> Time!BJ$137</f>
        <v>2042</v>
      </c>
      <c r="BK4" s="15">
        <f xml:space="preserve"> Time!BK$137</f>
        <v>2042</v>
      </c>
      <c r="BL4" s="15">
        <f xml:space="preserve"> Time!BL$137</f>
        <v>2043</v>
      </c>
      <c r="BM4" s="15">
        <f xml:space="preserve"> Time!BM$137</f>
        <v>2043</v>
      </c>
      <c r="BN4" s="15">
        <f xml:space="preserve"> Time!BN$137</f>
        <v>2044</v>
      </c>
      <c r="BO4" s="15">
        <f xml:space="preserve"> Time!BO$137</f>
        <v>2044</v>
      </c>
      <c r="BP4" s="15">
        <f xml:space="preserve"> Time!BP$137</f>
        <v>2045</v>
      </c>
      <c r="BQ4" s="15">
        <f xml:space="preserve"> Time!BQ$137</f>
        <v>2045</v>
      </c>
      <c r="BR4" s="15">
        <f xml:space="preserve"> Time!BR$137</f>
        <v>2046</v>
      </c>
      <c r="BS4" s="15">
        <f xml:space="preserve"> Time!BS$137</f>
        <v>2046</v>
      </c>
      <c r="BT4" s="15">
        <f xml:space="preserve"> Time!BT$137</f>
        <v>2047</v>
      </c>
      <c r="BU4" s="15">
        <f xml:space="preserve"> Time!BU$137</f>
        <v>2047</v>
      </c>
      <c r="BV4" s="15">
        <f xml:space="preserve"> Time!BV$137</f>
        <v>2048</v>
      </c>
      <c r="BW4" s="15">
        <f xml:space="preserve"> Time!BW$137</f>
        <v>2048</v>
      </c>
      <c r="BX4" s="15">
        <f xml:space="preserve"> Time!BX$137</f>
        <v>2049</v>
      </c>
      <c r="BY4" s="15">
        <f xml:space="preserve"> Time!BY$137</f>
        <v>2049</v>
      </c>
      <c r="BZ4" s="15">
        <f xml:space="preserve"> Time!BZ$137</f>
        <v>2050</v>
      </c>
    </row>
    <row r="5" spans="1:78" s="24" customFormat="1" x14ac:dyDescent="0.2">
      <c r="A5" s="20"/>
      <c r="B5" s="20"/>
      <c r="C5" s="21"/>
      <c r="D5" s="22"/>
      <c r="E5" s="23" t="str">
        <f xml:space="preserve"> Time!E$10</f>
        <v>Model column counter</v>
      </c>
      <c r="F5" s="98" t="s">
        <v>0</v>
      </c>
      <c r="G5" s="77" t="s">
        <v>1</v>
      </c>
      <c r="H5" s="98" t="s">
        <v>2</v>
      </c>
      <c r="I5" s="23"/>
      <c r="J5" s="23">
        <f xml:space="preserve"> Time!J$10</f>
        <v>1</v>
      </c>
      <c r="K5" s="23">
        <f xml:space="preserve"> Time!K$10</f>
        <v>2</v>
      </c>
      <c r="L5" s="23">
        <f xml:space="preserve"> Time!L$10</f>
        <v>3</v>
      </c>
      <c r="M5" s="23">
        <f xml:space="preserve"> Time!M$10</f>
        <v>4</v>
      </c>
      <c r="N5" s="23">
        <f xml:space="preserve"> Time!N$10</f>
        <v>5</v>
      </c>
      <c r="O5" s="23">
        <f xml:space="preserve"> Time!O$10</f>
        <v>6</v>
      </c>
      <c r="P5" s="23">
        <f xml:space="preserve"> Time!P$10</f>
        <v>7</v>
      </c>
      <c r="Q5" s="23">
        <f xml:space="preserve"> Time!Q$10</f>
        <v>8</v>
      </c>
      <c r="R5" s="23">
        <f xml:space="preserve"> Time!R$10</f>
        <v>9</v>
      </c>
      <c r="S5" s="23">
        <f xml:space="preserve"> Time!S$10</f>
        <v>10</v>
      </c>
      <c r="T5" s="23">
        <f xml:space="preserve"> Time!T$10</f>
        <v>11</v>
      </c>
      <c r="U5" s="23">
        <f xml:space="preserve"> Time!U$10</f>
        <v>12</v>
      </c>
      <c r="V5" s="23">
        <f xml:space="preserve"> Time!V$10</f>
        <v>13</v>
      </c>
      <c r="W5" s="23">
        <f xml:space="preserve"> Time!W$10</f>
        <v>14</v>
      </c>
      <c r="X5" s="23">
        <f xml:space="preserve"> Time!X$10</f>
        <v>15</v>
      </c>
      <c r="Y5" s="23">
        <f xml:space="preserve"> Time!Y$10</f>
        <v>16</v>
      </c>
      <c r="Z5" s="23">
        <f xml:space="preserve"> Time!Z$10</f>
        <v>17</v>
      </c>
      <c r="AA5" s="23">
        <f xml:space="preserve"> Time!AA$10</f>
        <v>18</v>
      </c>
      <c r="AB5" s="23">
        <f xml:space="preserve"> Time!AB$10</f>
        <v>19</v>
      </c>
      <c r="AC5" s="23">
        <f xml:space="preserve"> Time!AC$10</f>
        <v>20</v>
      </c>
      <c r="AD5" s="23">
        <f xml:space="preserve"> Time!AD$10</f>
        <v>21</v>
      </c>
      <c r="AE5" s="23">
        <f xml:space="preserve"> Time!AE$10</f>
        <v>22</v>
      </c>
      <c r="AF5" s="23">
        <f xml:space="preserve"> Time!AF$10</f>
        <v>23</v>
      </c>
      <c r="AG5" s="23">
        <f xml:space="preserve"> Time!AG$10</f>
        <v>24</v>
      </c>
      <c r="AH5" s="23">
        <f xml:space="preserve"> Time!AH$10</f>
        <v>25</v>
      </c>
      <c r="AI5" s="23">
        <f xml:space="preserve"> Time!AI$10</f>
        <v>26</v>
      </c>
      <c r="AJ5" s="23">
        <f xml:space="preserve"> Time!AJ$10</f>
        <v>27</v>
      </c>
      <c r="AK5" s="23">
        <f xml:space="preserve"> Time!AK$10</f>
        <v>28</v>
      </c>
      <c r="AL5" s="23">
        <f xml:space="preserve"> Time!AL$10</f>
        <v>29</v>
      </c>
      <c r="AM5" s="23">
        <f xml:space="preserve"> Time!AM$10</f>
        <v>30</v>
      </c>
      <c r="AN5" s="23">
        <f xml:space="preserve"> Time!AN$10</f>
        <v>31</v>
      </c>
      <c r="AO5" s="23">
        <f xml:space="preserve"> Time!AO$10</f>
        <v>32</v>
      </c>
      <c r="AP5" s="23">
        <f xml:space="preserve"> Time!AP$10</f>
        <v>33</v>
      </c>
      <c r="AQ5" s="23">
        <f xml:space="preserve"> Time!AQ$10</f>
        <v>34</v>
      </c>
      <c r="AR5" s="23">
        <f xml:space="preserve"> Time!AR$10</f>
        <v>35</v>
      </c>
      <c r="AS5" s="23">
        <f xml:space="preserve"> Time!AS$10</f>
        <v>36</v>
      </c>
      <c r="AT5" s="23">
        <f xml:space="preserve"> Time!AT$10</f>
        <v>37</v>
      </c>
      <c r="AU5" s="23">
        <f xml:space="preserve"> Time!AU$10</f>
        <v>38</v>
      </c>
      <c r="AV5" s="23">
        <f xml:space="preserve"> Time!AV$10</f>
        <v>39</v>
      </c>
      <c r="AW5" s="23">
        <f xml:space="preserve"> Time!AW$10</f>
        <v>40</v>
      </c>
      <c r="AX5" s="23">
        <f xml:space="preserve"> Time!AX$10</f>
        <v>41</v>
      </c>
      <c r="AY5" s="23">
        <f xml:space="preserve"> Time!AY$10</f>
        <v>42</v>
      </c>
      <c r="AZ5" s="23">
        <f xml:space="preserve"> Time!AZ$10</f>
        <v>43</v>
      </c>
      <c r="BA5" s="23">
        <f xml:space="preserve"> Time!BA$10</f>
        <v>44</v>
      </c>
      <c r="BB5" s="23">
        <f xml:space="preserve"> Time!BB$10</f>
        <v>45</v>
      </c>
      <c r="BC5" s="23">
        <f xml:space="preserve"> Time!BC$10</f>
        <v>46</v>
      </c>
      <c r="BD5" s="23">
        <f xml:space="preserve"> Time!BD$10</f>
        <v>47</v>
      </c>
      <c r="BE5" s="23">
        <f xml:space="preserve"> Time!BE$10</f>
        <v>48</v>
      </c>
      <c r="BF5" s="23">
        <f xml:space="preserve"> Time!BF$10</f>
        <v>49</v>
      </c>
      <c r="BG5" s="23">
        <f xml:space="preserve"> Time!BG$10</f>
        <v>50</v>
      </c>
      <c r="BH5" s="23">
        <f xml:space="preserve"> Time!BH$10</f>
        <v>51</v>
      </c>
      <c r="BI5" s="23">
        <f xml:space="preserve"> Time!BI$10</f>
        <v>52</v>
      </c>
      <c r="BJ5" s="23">
        <f xml:space="preserve"> Time!BJ$10</f>
        <v>53</v>
      </c>
      <c r="BK5" s="23">
        <f xml:space="preserve"> Time!BK$10</f>
        <v>54</v>
      </c>
      <c r="BL5" s="23">
        <f xml:space="preserve"> Time!BL$10</f>
        <v>55</v>
      </c>
      <c r="BM5" s="23">
        <f xml:space="preserve"> Time!BM$10</f>
        <v>56</v>
      </c>
      <c r="BN5" s="23">
        <f xml:space="preserve"> Time!BN$10</f>
        <v>57</v>
      </c>
      <c r="BO5" s="23">
        <f xml:space="preserve"> Time!BO$10</f>
        <v>58</v>
      </c>
      <c r="BP5" s="23">
        <f xml:space="preserve"> Time!BP$10</f>
        <v>59</v>
      </c>
      <c r="BQ5" s="23">
        <f xml:space="preserve"> Time!BQ$10</f>
        <v>60</v>
      </c>
      <c r="BR5" s="23">
        <f xml:space="preserve"> Time!BR$10</f>
        <v>61</v>
      </c>
      <c r="BS5" s="23">
        <f xml:space="preserve"> Time!BS$10</f>
        <v>62</v>
      </c>
      <c r="BT5" s="23">
        <f xml:space="preserve"> Time!BT$10</f>
        <v>63</v>
      </c>
      <c r="BU5" s="23">
        <f xml:space="preserve"> Time!BU$10</f>
        <v>64</v>
      </c>
      <c r="BV5" s="23">
        <f xml:space="preserve"> Time!BV$10</f>
        <v>65</v>
      </c>
      <c r="BW5" s="23">
        <f xml:space="preserve"> Time!BW$10</f>
        <v>66</v>
      </c>
      <c r="BX5" s="23">
        <f xml:space="preserve"> Time!BX$10</f>
        <v>67</v>
      </c>
      <c r="BY5" s="23">
        <f xml:space="preserve"> Time!BY$10</f>
        <v>68</v>
      </c>
      <c r="BZ5" s="23">
        <f xml:space="preserve"> Time!BZ$10</f>
        <v>69</v>
      </c>
    </row>
    <row r="7" spans="1:78" s="76" customFormat="1" x14ac:dyDescent="0.2">
      <c r="A7" s="25" t="s">
        <v>48</v>
      </c>
      <c r="B7" s="25"/>
      <c r="C7" s="74"/>
      <c r="D7" s="75"/>
    </row>
    <row r="8" spans="1:78" s="76" customFormat="1" x14ac:dyDescent="0.2">
      <c r="A8" s="25"/>
      <c r="B8" s="25"/>
      <c r="C8" s="74"/>
      <c r="D8" s="75"/>
    </row>
    <row r="9" spans="1:78" s="76" customFormat="1" x14ac:dyDescent="0.2">
      <c r="A9" s="25"/>
      <c r="B9" s="25" t="s">
        <v>50</v>
      </c>
      <c r="C9" s="74"/>
      <c r="D9" s="75"/>
    </row>
    <row r="10" spans="1:78" s="76" customFormat="1" x14ac:dyDescent="0.2">
      <c r="A10" s="25"/>
      <c r="B10" s="25"/>
      <c r="C10" s="74"/>
      <c r="D10" s="75"/>
      <c r="E10" s="122" t="str">
        <f xml:space="preserve"> InpC!E$54</f>
        <v>Infrastructure investment</v>
      </c>
      <c r="F10" s="122">
        <f xml:space="preserve"> InpC!F$54</f>
        <v>200</v>
      </c>
      <c r="G10" s="122" t="str">
        <f xml:space="preserve"> InpC!G$54</f>
        <v>EUR mn</v>
      </c>
    </row>
    <row r="11" spans="1:78" s="76" customFormat="1" x14ac:dyDescent="0.2">
      <c r="A11" s="25"/>
      <c r="B11" s="25"/>
      <c r="C11" s="74"/>
      <c r="D11" s="75"/>
      <c r="E11" s="122" t="str">
        <f xml:space="preserve"> InpC!E$69</f>
        <v>Conversion from EUR mn to EUR k</v>
      </c>
      <c r="F11" s="122">
        <f xml:space="preserve"> InpC!F$69</f>
        <v>1000</v>
      </c>
      <c r="G11" s="122" t="str">
        <f xml:space="preserve"> InpC!G$69</f>
        <v>EUR k / EUR m</v>
      </c>
    </row>
    <row r="12" spans="1:78" s="76" customFormat="1" x14ac:dyDescent="0.2">
      <c r="A12" s="25"/>
      <c r="B12" s="25"/>
      <c r="C12" s="74"/>
      <c r="D12" s="75"/>
      <c r="E12" s="122" t="str">
        <f xml:space="preserve"> InpC!E$65</f>
        <v>Semi annual period in a year</v>
      </c>
      <c r="F12" s="122">
        <f xml:space="preserve"> InpC!F$65</f>
        <v>2</v>
      </c>
      <c r="G12" s="122" t="str">
        <f xml:space="preserve"> InpC!G$65</f>
        <v>periods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</row>
    <row r="13" spans="1:78" s="76" customFormat="1" x14ac:dyDescent="0.2">
      <c r="A13" s="25"/>
      <c r="B13" s="25"/>
      <c r="C13" s="74"/>
      <c r="D13" s="75"/>
      <c r="E13" s="122" t="str">
        <f xml:space="preserve"> InpC!E$12</f>
        <v>Construction duration</v>
      </c>
      <c r="F13" s="122">
        <f xml:space="preserve"> InpC!F$12</f>
        <v>3</v>
      </c>
      <c r="G13" s="122" t="str">
        <f xml:space="preserve"> InpC!G$12</f>
        <v>years</v>
      </c>
    </row>
    <row r="14" spans="1:78" s="10" customFormat="1" x14ac:dyDescent="0.2">
      <c r="A14" s="25"/>
      <c r="B14" s="25"/>
      <c r="C14" s="26"/>
      <c r="D14" s="18"/>
      <c r="E14" s="10" t="s">
        <v>82</v>
      </c>
      <c r="F14" s="10">
        <f xml:space="preserve"> (F10 * F11) / (F12 * F13)</f>
        <v>33333.333333333336</v>
      </c>
      <c r="G14" s="10" t="s">
        <v>105</v>
      </c>
    </row>
    <row r="15" spans="1:78" s="76" customFormat="1" x14ac:dyDescent="0.2">
      <c r="A15" s="25"/>
      <c r="B15" s="25"/>
      <c r="C15" s="74"/>
      <c r="D15" s="75"/>
      <c r="E15" s="122"/>
      <c r="F15" s="122"/>
      <c r="G15" s="122"/>
    </row>
    <row r="16" spans="1:78" s="10" customFormat="1" x14ac:dyDescent="0.2">
      <c r="A16" s="25"/>
      <c r="B16" s="25"/>
      <c r="C16" s="26"/>
      <c r="D16" s="18"/>
      <c r="E16" s="10" t="str">
        <f xml:space="preserve"> E$14</f>
        <v>Infrastructure investment per semi</v>
      </c>
      <c r="F16" s="10">
        <f xml:space="preserve"> F$14</f>
        <v>33333.333333333336</v>
      </c>
      <c r="G16" s="10" t="str">
        <f xml:space="preserve"> G$14</f>
        <v>EUR k</v>
      </c>
    </row>
    <row r="17" spans="1:78" s="126" customFormat="1" x14ac:dyDescent="0.2">
      <c r="A17" s="124"/>
      <c r="B17" s="124"/>
      <c r="C17" s="125"/>
      <c r="E17" s="127" t="str">
        <f xml:space="preserve"> Time!E$72</f>
        <v>Construction period PPF</v>
      </c>
      <c r="F17" s="127">
        <f xml:space="preserve"> Time!F$72</f>
        <v>0</v>
      </c>
      <c r="G17" s="127" t="str">
        <f xml:space="preserve"> Time!G$72</f>
        <v>factor</v>
      </c>
      <c r="H17" s="127">
        <f xml:space="preserve"> Time!H$72</f>
        <v>6</v>
      </c>
      <c r="I17" s="127">
        <f xml:space="preserve"> Time!I$72</f>
        <v>0</v>
      </c>
      <c r="J17" s="127">
        <f xml:space="preserve"> Time!J$72</f>
        <v>0</v>
      </c>
      <c r="K17" s="127">
        <f xml:space="preserve"> Time!K$72</f>
        <v>1</v>
      </c>
      <c r="L17" s="127">
        <f xml:space="preserve"> Time!L$72</f>
        <v>1</v>
      </c>
      <c r="M17" s="127">
        <f xml:space="preserve"> Time!M$72</f>
        <v>1</v>
      </c>
      <c r="N17" s="127">
        <f xml:space="preserve"> Time!N$72</f>
        <v>1</v>
      </c>
      <c r="O17" s="127">
        <f xml:space="preserve"> Time!O$72</f>
        <v>1</v>
      </c>
      <c r="P17" s="127">
        <f xml:space="preserve"> Time!P$72</f>
        <v>1</v>
      </c>
      <c r="Q17" s="127">
        <f xml:space="preserve"> Time!Q$72</f>
        <v>0</v>
      </c>
      <c r="R17" s="127">
        <f xml:space="preserve"> Time!R$72</f>
        <v>0</v>
      </c>
      <c r="S17" s="127">
        <f xml:space="preserve"> Time!S$72</f>
        <v>0</v>
      </c>
      <c r="T17" s="127">
        <f xml:space="preserve"> Time!T$72</f>
        <v>0</v>
      </c>
      <c r="U17" s="127">
        <f xml:space="preserve"> Time!U$72</f>
        <v>0</v>
      </c>
      <c r="V17" s="127">
        <f xml:space="preserve"> Time!V$72</f>
        <v>0</v>
      </c>
      <c r="W17" s="127">
        <f xml:space="preserve"> Time!W$72</f>
        <v>0</v>
      </c>
      <c r="X17" s="127">
        <f xml:space="preserve"> Time!X$72</f>
        <v>0</v>
      </c>
      <c r="Y17" s="127">
        <f xml:space="preserve"> Time!Y$72</f>
        <v>0</v>
      </c>
      <c r="Z17" s="127">
        <f xml:space="preserve"> Time!Z$72</f>
        <v>0</v>
      </c>
      <c r="AA17" s="127">
        <f xml:space="preserve"> Time!AA$72</f>
        <v>0</v>
      </c>
      <c r="AB17" s="127">
        <f xml:space="preserve"> Time!AB$72</f>
        <v>0</v>
      </c>
      <c r="AC17" s="127">
        <f xml:space="preserve"> Time!AC$72</f>
        <v>0</v>
      </c>
      <c r="AD17" s="127">
        <f xml:space="preserve"> Time!AD$72</f>
        <v>0</v>
      </c>
      <c r="AE17" s="127">
        <f xml:space="preserve"> Time!AE$72</f>
        <v>0</v>
      </c>
      <c r="AF17" s="127">
        <f xml:space="preserve"> Time!AF$72</f>
        <v>0</v>
      </c>
      <c r="AG17" s="127">
        <f xml:space="preserve"> Time!AG$72</f>
        <v>0</v>
      </c>
      <c r="AH17" s="127">
        <f xml:space="preserve"> Time!AH$72</f>
        <v>0</v>
      </c>
      <c r="AI17" s="127">
        <f xml:space="preserve"> Time!AI$72</f>
        <v>0</v>
      </c>
      <c r="AJ17" s="127">
        <f xml:space="preserve"> Time!AJ$72</f>
        <v>0</v>
      </c>
      <c r="AK17" s="127">
        <f xml:space="preserve"> Time!AK$72</f>
        <v>0</v>
      </c>
      <c r="AL17" s="127">
        <f xml:space="preserve"> Time!AL$72</f>
        <v>0</v>
      </c>
      <c r="AM17" s="127">
        <f xml:space="preserve"> Time!AM$72</f>
        <v>0</v>
      </c>
      <c r="AN17" s="127">
        <f xml:space="preserve"> Time!AN$72</f>
        <v>0</v>
      </c>
      <c r="AO17" s="127">
        <f xml:space="preserve"> Time!AO$72</f>
        <v>0</v>
      </c>
      <c r="AP17" s="127">
        <f xml:space="preserve"> Time!AP$72</f>
        <v>0</v>
      </c>
      <c r="AQ17" s="127">
        <f xml:space="preserve"> Time!AQ$72</f>
        <v>0</v>
      </c>
      <c r="AR17" s="127">
        <f xml:space="preserve"> Time!AR$72</f>
        <v>0</v>
      </c>
      <c r="AS17" s="127">
        <f xml:space="preserve"> Time!AS$72</f>
        <v>0</v>
      </c>
      <c r="AT17" s="127">
        <f xml:space="preserve"> Time!AT$72</f>
        <v>0</v>
      </c>
      <c r="AU17" s="127">
        <f xml:space="preserve"> Time!AU$72</f>
        <v>0</v>
      </c>
      <c r="AV17" s="127">
        <f xml:space="preserve"> Time!AV$72</f>
        <v>0</v>
      </c>
      <c r="AW17" s="127">
        <f xml:space="preserve"> Time!AW$72</f>
        <v>0</v>
      </c>
      <c r="AX17" s="127">
        <f xml:space="preserve"> Time!AX$72</f>
        <v>0</v>
      </c>
      <c r="AY17" s="127">
        <f xml:space="preserve"> Time!AY$72</f>
        <v>0</v>
      </c>
      <c r="AZ17" s="127">
        <f xml:space="preserve"> Time!AZ$72</f>
        <v>0</v>
      </c>
      <c r="BA17" s="127">
        <f xml:space="preserve"> Time!BA$72</f>
        <v>0</v>
      </c>
      <c r="BB17" s="127">
        <f xml:space="preserve"> Time!BB$72</f>
        <v>0</v>
      </c>
      <c r="BC17" s="127">
        <f xml:space="preserve"> Time!BC$72</f>
        <v>0</v>
      </c>
      <c r="BD17" s="127">
        <f xml:space="preserve"> Time!BD$72</f>
        <v>0</v>
      </c>
      <c r="BE17" s="127">
        <f xml:space="preserve"> Time!BE$72</f>
        <v>0</v>
      </c>
      <c r="BF17" s="127">
        <f xml:space="preserve"> Time!BF$72</f>
        <v>0</v>
      </c>
      <c r="BG17" s="127">
        <f xml:space="preserve"> Time!BG$72</f>
        <v>0</v>
      </c>
      <c r="BH17" s="127">
        <f xml:space="preserve"> Time!BH$72</f>
        <v>0</v>
      </c>
      <c r="BI17" s="127">
        <f xml:space="preserve"> Time!BI$72</f>
        <v>0</v>
      </c>
      <c r="BJ17" s="127">
        <f xml:space="preserve"> Time!BJ$72</f>
        <v>0</v>
      </c>
      <c r="BK17" s="127">
        <f xml:space="preserve"> Time!BK$72</f>
        <v>0</v>
      </c>
      <c r="BL17" s="127">
        <f xml:space="preserve"> Time!BL$72</f>
        <v>0</v>
      </c>
      <c r="BM17" s="127">
        <f xml:space="preserve"> Time!BM$72</f>
        <v>0</v>
      </c>
      <c r="BN17" s="127">
        <f xml:space="preserve"> Time!BN$72</f>
        <v>0</v>
      </c>
      <c r="BO17" s="127">
        <f xml:space="preserve"> Time!BO$72</f>
        <v>0</v>
      </c>
      <c r="BP17" s="127">
        <f xml:space="preserve"> Time!BP$72</f>
        <v>0</v>
      </c>
      <c r="BQ17" s="127">
        <f xml:space="preserve"> Time!BQ$72</f>
        <v>0</v>
      </c>
      <c r="BR17" s="127">
        <f xml:space="preserve"> Time!BR$72</f>
        <v>0</v>
      </c>
      <c r="BS17" s="127">
        <f xml:space="preserve"> Time!BS$72</f>
        <v>0</v>
      </c>
      <c r="BT17" s="127">
        <f xml:space="preserve"> Time!BT$72</f>
        <v>0</v>
      </c>
      <c r="BU17" s="127">
        <f xml:space="preserve"> Time!BU$72</f>
        <v>0</v>
      </c>
      <c r="BV17" s="127">
        <f xml:space="preserve"> Time!BV$72</f>
        <v>0</v>
      </c>
      <c r="BW17" s="127">
        <f xml:space="preserve"> Time!BW$72</f>
        <v>0</v>
      </c>
      <c r="BX17" s="127">
        <f xml:space="preserve"> Time!BX$72</f>
        <v>0</v>
      </c>
      <c r="BY17" s="127">
        <f xml:space="preserve"> Time!BY$72</f>
        <v>0</v>
      </c>
      <c r="BZ17" s="127">
        <f xml:space="preserve"> Time!BZ$72</f>
        <v>0</v>
      </c>
    </row>
    <row r="18" spans="1:78" s="175" customFormat="1" x14ac:dyDescent="0.2">
      <c r="A18" s="172"/>
      <c r="B18" s="172"/>
      <c r="C18" s="173"/>
      <c r="D18" s="174"/>
      <c r="E18" s="175" t="s">
        <v>76</v>
      </c>
      <c r="G18" s="175" t="s">
        <v>105</v>
      </c>
      <c r="H18" s="175">
        <f xml:space="preserve"> SUM(J18:BZ18)</f>
        <v>200000.00000000003</v>
      </c>
      <c r="J18" s="175">
        <f t="shared" ref="J18:AO18" si="0" xml:space="preserve"> $F16 * J17</f>
        <v>0</v>
      </c>
      <c r="K18" s="175">
        <f t="shared" si="0"/>
        <v>33333.333333333336</v>
      </c>
      <c r="L18" s="175">
        <f t="shared" si="0"/>
        <v>33333.333333333336</v>
      </c>
      <c r="M18" s="175">
        <f t="shared" si="0"/>
        <v>33333.333333333336</v>
      </c>
      <c r="N18" s="175">
        <f t="shared" si="0"/>
        <v>33333.333333333336</v>
      </c>
      <c r="O18" s="175">
        <f t="shared" si="0"/>
        <v>33333.333333333336</v>
      </c>
      <c r="P18" s="175">
        <f t="shared" si="0"/>
        <v>33333.333333333336</v>
      </c>
      <c r="Q18" s="175">
        <f t="shared" si="0"/>
        <v>0</v>
      </c>
      <c r="R18" s="175">
        <f t="shared" si="0"/>
        <v>0</v>
      </c>
      <c r="S18" s="175">
        <f t="shared" si="0"/>
        <v>0</v>
      </c>
      <c r="T18" s="175">
        <f t="shared" si="0"/>
        <v>0</v>
      </c>
      <c r="U18" s="175">
        <f t="shared" si="0"/>
        <v>0</v>
      </c>
      <c r="V18" s="175">
        <f t="shared" si="0"/>
        <v>0</v>
      </c>
      <c r="W18" s="175">
        <f t="shared" si="0"/>
        <v>0</v>
      </c>
      <c r="X18" s="175">
        <f t="shared" si="0"/>
        <v>0</v>
      </c>
      <c r="Y18" s="175">
        <f t="shared" si="0"/>
        <v>0</v>
      </c>
      <c r="Z18" s="175">
        <f t="shared" si="0"/>
        <v>0</v>
      </c>
      <c r="AA18" s="175">
        <f t="shared" si="0"/>
        <v>0</v>
      </c>
      <c r="AB18" s="175">
        <f t="shared" si="0"/>
        <v>0</v>
      </c>
      <c r="AC18" s="175">
        <f t="shared" si="0"/>
        <v>0</v>
      </c>
      <c r="AD18" s="175">
        <f t="shared" si="0"/>
        <v>0</v>
      </c>
      <c r="AE18" s="175">
        <f t="shared" si="0"/>
        <v>0</v>
      </c>
      <c r="AF18" s="175">
        <f t="shared" si="0"/>
        <v>0</v>
      </c>
      <c r="AG18" s="175">
        <f t="shared" si="0"/>
        <v>0</v>
      </c>
      <c r="AH18" s="175">
        <f t="shared" si="0"/>
        <v>0</v>
      </c>
      <c r="AI18" s="175">
        <f t="shared" si="0"/>
        <v>0</v>
      </c>
      <c r="AJ18" s="175">
        <f t="shared" si="0"/>
        <v>0</v>
      </c>
      <c r="AK18" s="175">
        <f t="shared" si="0"/>
        <v>0</v>
      </c>
      <c r="AL18" s="175">
        <f t="shared" si="0"/>
        <v>0</v>
      </c>
      <c r="AM18" s="175">
        <f t="shared" si="0"/>
        <v>0</v>
      </c>
      <c r="AN18" s="175">
        <f t="shared" si="0"/>
        <v>0</v>
      </c>
      <c r="AO18" s="175">
        <f t="shared" si="0"/>
        <v>0</v>
      </c>
      <c r="AP18" s="175">
        <f t="shared" ref="AP18:BR18" si="1" xml:space="preserve"> $F16 * AP17</f>
        <v>0</v>
      </c>
      <c r="AQ18" s="175">
        <f t="shared" si="1"/>
        <v>0</v>
      </c>
      <c r="AR18" s="175">
        <f t="shared" si="1"/>
        <v>0</v>
      </c>
      <c r="AS18" s="175">
        <f t="shared" si="1"/>
        <v>0</v>
      </c>
      <c r="AT18" s="175">
        <f t="shared" si="1"/>
        <v>0</v>
      </c>
      <c r="AU18" s="175">
        <f t="shared" si="1"/>
        <v>0</v>
      </c>
      <c r="AV18" s="175">
        <f t="shared" si="1"/>
        <v>0</v>
      </c>
      <c r="AW18" s="175">
        <f t="shared" si="1"/>
        <v>0</v>
      </c>
      <c r="AX18" s="175">
        <f t="shared" si="1"/>
        <v>0</v>
      </c>
      <c r="AY18" s="175">
        <f t="shared" si="1"/>
        <v>0</v>
      </c>
      <c r="AZ18" s="175">
        <f t="shared" si="1"/>
        <v>0</v>
      </c>
      <c r="BA18" s="175">
        <f t="shared" si="1"/>
        <v>0</v>
      </c>
      <c r="BB18" s="175">
        <f t="shared" si="1"/>
        <v>0</v>
      </c>
      <c r="BC18" s="175">
        <f t="shared" si="1"/>
        <v>0</v>
      </c>
      <c r="BD18" s="175">
        <f t="shared" si="1"/>
        <v>0</v>
      </c>
      <c r="BE18" s="175">
        <f t="shared" si="1"/>
        <v>0</v>
      </c>
      <c r="BF18" s="175">
        <f t="shared" si="1"/>
        <v>0</v>
      </c>
      <c r="BG18" s="175">
        <f t="shared" si="1"/>
        <v>0</v>
      </c>
      <c r="BH18" s="175">
        <f t="shared" si="1"/>
        <v>0</v>
      </c>
      <c r="BI18" s="175">
        <f t="shared" si="1"/>
        <v>0</v>
      </c>
      <c r="BJ18" s="175">
        <f t="shared" si="1"/>
        <v>0</v>
      </c>
      <c r="BK18" s="175">
        <f t="shared" si="1"/>
        <v>0</v>
      </c>
      <c r="BL18" s="175">
        <f t="shared" si="1"/>
        <v>0</v>
      </c>
      <c r="BM18" s="175">
        <f t="shared" si="1"/>
        <v>0</v>
      </c>
      <c r="BN18" s="175">
        <f t="shared" si="1"/>
        <v>0</v>
      </c>
      <c r="BO18" s="175">
        <f t="shared" si="1"/>
        <v>0</v>
      </c>
      <c r="BP18" s="175">
        <f t="shared" si="1"/>
        <v>0</v>
      </c>
      <c r="BQ18" s="175">
        <f t="shared" si="1"/>
        <v>0</v>
      </c>
      <c r="BR18" s="175">
        <f t="shared" si="1"/>
        <v>0</v>
      </c>
      <c r="BS18" s="175">
        <f t="shared" ref="BS18:BZ18" si="2" xml:space="preserve"> $F16 * BS17</f>
        <v>0</v>
      </c>
      <c r="BT18" s="175">
        <f t="shared" si="2"/>
        <v>0</v>
      </c>
      <c r="BU18" s="175">
        <f t="shared" si="2"/>
        <v>0</v>
      </c>
      <c r="BV18" s="175">
        <f t="shared" si="2"/>
        <v>0</v>
      </c>
      <c r="BW18" s="175">
        <f t="shared" si="2"/>
        <v>0</v>
      </c>
      <c r="BX18" s="175">
        <f t="shared" si="2"/>
        <v>0</v>
      </c>
      <c r="BY18" s="175">
        <f t="shared" si="2"/>
        <v>0</v>
      </c>
      <c r="BZ18" s="175">
        <f t="shared" si="2"/>
        <v>0</v>
      </c>
    </row>
    <row r="19" spans="1:78" s="140" customFormat="1" x14ac:dyDescent="0.2">
      <c r="A19" s="137"/>
      <c r="B19" s="137"/>
      <c r="C19" s="138"/>
      <c r="D19" s="139"/>
      <c r="E19" s="140" t="str">
        <f xml:space="preserve"> LEFT(E18, LEN(E18) - 4)</f>
        <v>Infrastructure cost</v>
      </c>
      <c r="F19" s="140" t="s">
        <v>70</v>
      </c>
      <c r="G19" s="140" t="s">
        <v>105</v>
      </c>
      <c r="H19" s="140">
        <f xml:space="preserve"> SUM(J19:BZ19)</f>
        <v>-200000.00000000003</v>
      </c>
      <c r="J19" s="140">
        <f t="shared" ref="J19:AO19" si="3" xml:space="preserve"> -1 * J18</f>
        <v>0</v>
      </c>
      <c r="K19" s="140">
        <f t="shared" si="3"/>
        <v>-33333.333333333336</v>
      </c>
      <c r="L19" s="140">
        <f t="shared" si="3"/>
        <v>-33333.333333333336</v>
      </c>
      <c r="M19" s="140">
        <f t="shared" si="3"/>
        <v>-33333.333333333336</v>
      </c>
      <c r="N19" s="140">
        <f t="shared" si="3"/>
        <v>-33333.333333333336</v>
      </c>
      <c r="O19" s="140">
        <f t="shared" si="3"/>
        <v>-33333.333333333336</v>
      </c>
      <c r="P19" s="140">
        <f t="shared" si="3"/>
        <v>-33333.333333333336</v>
      </c>
      <c r="Q19" s="140">
        <f t="shared" si="3"/>
        <v>0</v>
      </c>
      <c r="R19" s="140">
        <f t="shared" si="3"/>
        <v>0</v>
      </c>
      <c r="S19" s="140">
        <f t="shared" si="3"/>
        <v>0</v>
      </c>
      <c r="T19" s="140">
        <f t="shared" si="3"/>
        <v>0</v>
      </c>
      <c r="U19" s="140">
        <f t="shared" si="3"/>
        <v>0</v>
      </c>
      <c r="V19" s="140">
        <f t="shared" si="3"/>
        <v>0</v>
      </c>
      <c r="W19" s="140">
        <f t="shared" si="3"/>
        <v>0</v>
      </c>
      <c r="X19" s="140">
        <f t="shared" si="3"/>
        <v>0</v>
      </c>
      <c r="Y19" s="140">
        <f t="shared" si="3"/>
        <v>0</v>
      </c>
      <c r="Z19" s="140">
        <f t="shared" si="3"/>
        <v>0</v>
      </c>
      <c r="AA19" s="140">
        <f t="shared" si="3"/>
        <v>0</v>
      </c>
      <c r="AB19" s="140">
        <f t="shared" si="3"/>
        <v>0</v>
      </c>
      <c r="AC19" s="140">
        <f t="shared" si="3"/>
        <v>0</v>
      </c>
      <c r="AD19" s="140">
        <f t="shared" si="3"/>
        <v>0</v>
      </c>
      <c r="AE19" s="140">
        <f t="shared" si="3"/>
        <v>0</v>
      </c>
      <c r="AF19" s="140">
        <f t="shared" si="3"/>
        <v>0</v>
      </c>
      <c r="AG19" s="140">
        <f t="shared" si="3"/>
        <v>0</v>
      </c>
      <c r="AH19" s="140">
        <f t="shared" si="3"/>
        <v>0</v>
      </c>
      <c r="AI19" s="140">
        <f t="shared" si="3"/>
        <v>0</v>
      </c>
      <c r="AJ19" s="140">
        <f t="shared" si="3"/>
        <v>0</v>
      </c>
      <c r="AK19" s="140">
        <f t="shared" si="3"/>
        <v>0</v>
      </c>
      <c r="AL19" s="140">
        <f t="shared" si="3"/>
        <v>0</v>
      </c>
      <c r="AM19" s="140">
        <f t="shared" si="3"/>
        <v>0</v>
      </c>
      <c r="AN19" s="140">
        <f t="shared" si="3"/>
        <v>0</v>
      </c>
      <c r="AO19" s="140">
        <f t="shared" si="3"/>
        <v>0</v>
      </c>
      <c r="AP19" s="140">
        <f t="shared" ref="AP19:BI19" si="4" xml:space="preserve"> -1 * AP18</f>
        <v>0</v>
      </c>
      <c r="AQ19" s="140">
        <f t="shared" si="4"/>
        <v>0</v>
      </c>
      <c r="AR19" s="140">
        <f t="shared" si="4"/>
        <v>0</v>
      </c>
      <c r="AS19" s="140">
        <f t="shared" si="4"/>
        <v>0</v>
      </c>
      <c r="AT19" s="140">
        <f t="shared" si="4"/>
        <v>0</v>
      </c>
      <c r="AU19" s="140">
        <f t="shared" si="4"/>
        <v>0</v>
      </c>
      <c r="AV19" s="140">
        <f t="shared" si="4"/>
        <v>0</v>
      </c>
      <c r="AW19" s="140">
        <f t="shared" si="4"/>
        <v>0</v>
      </c>
      <c r="AX19" s="140">
        <f t="shared" si="4"/>
        <v>0</v>
      </c>
      <c r="AY19" s="140">
        <f t="shared" si="4"/>
        <v>0</v>
      </c>
      <c r="AZ19" s="140">
        <f t="shared" si="4"/>
        <v>0</v>
      </c>
      <c r="BA19" s="140">
        <f t="shared" si="4"/>
        <v>0</v>
      </c>
      <c r="BB19" s="140">
        <f t="shared" si="4"/>
        <v>0</v>
      </c>
      <c r="BC19" s="140">
        <f t="shared" si="4"/>
        <v>0</v>
      </c>
      <c r="BD19" s="140">
        <f t="shared" si="4"/>
        <v>0</v>
      </c>
      <c r="BE19" s="140">
        <f t="shared" si="4"/>
        <v>0</v>
      </c>
      <c r="BF19" s="140">
        <f t="shared" si="4"/>
        <v>0</v>
      </c>
      <c r="BG19" s="140">
        <f t="shared" si="4"/>
        <v>0</v>
      </c>
      <c r="BH19" s="140">
        <f t="shared" si="4"/>
        <v>0</v>
      </c>
      <c r="BI19" s="140">
        <f t="shared" si="4"/>
        <v>0</v>
      </c>
      <c r="BJ19" s="140">
        <f t="shared" ref="BJ19:BR19" si="5" xml:space="preserve"> -1 * BJ18</f>
        <v>0</v>
      </c>
      <c r="BK19" s="140">
        <f t="shared" si="5"/>
        <v>0</v>
      </c>
      <c r="BL19" s="140">
        <f t="shared" si="5"/>
        <v>0</v>
      </c>
      <c r="BM19" s="140">
        <f t="shared" si="5"/>
        <v>0</v>
      </c>
      <c r="BN19" s="140">
        <f t="shared" si="5"/>
        <v>0</v>
      </c>
      <c r="BO19" s="140">
        <f t="shared" si="5"/>
        <v>0</v>
      </c>
      <c r="BP19" s="140">
        <f t="shared" si="5"/>
        <v>0</v>
      </c>
      <c r="BQ19" s="140">
        <f t="shared" si="5"/>
        <v>0</v>
      </c>
      <c r="BR19" s="140">
        <f t="shared" si="5"/>
        <v>0</v>
      </c>
      <c r="BS19" s="140">
        <f t="shared" ref="BS19:BZ19" si="6" xml:space="preserve"> -1 * BS18</f>
        <v>0</v>
      </c>
      <c r="BT19" s="140">
        <f t="shared" si="6"/>
        <v>0</v>
      </c>
      <c r="BU19" s="140">
        <f t="shared" si="6"/>
        <v>0</v>
      </c>
      <c r="BV19" s="140">
        <f t="shared" si="6"/>
        <v>0</v>
      </c>
      <c r="BW19" s="140">
        <f t="shared" si="6"/>
        <v>0</v>
      </c>
      <c r="BX19" s="140">
        <f t="shared" si="6"/>
        <v>0</v>
      </c>
      <c r="BY19" s="140">
        <f t="shared" si="6"/>
        <v>0</v>
      </c>
      <c r="BZ19" s="140">
        <f t="shared" si="6"/>
        <v>0</v>
      </c>
    </row>
    <row r="20" spans="1:78" s="140" customFormat="1" x14ac:dyDescent="0.2">
      <c r="A20" s="137"/>
      <c r="B20" s="137"/>
      <c r="C20" s="138"/>
      <c r="D20" s="139"/>
    </row>
    <row r="21" spans="1:78" s="140" customFormat="1" x14ac:dyDescent="0.2">
      <c r="A21" s="137"/>
      <c r="B21" s="137"/>
      <c r="C21" s="138"/>
      <c r="D21" s="139"/>
      <c r="E21" s="235" t="str">
        <f xml:space="preserve"> E$18</f>
        <v>Infrastructure cost POS</v>
      </c>
      <c r="F21" s="235">
        <f t="shared" ref="F21:BQ21" si="7" xml:space="preserve"> F$18</f>
        <v>0</v>
      </c>
      <c r="G21" s="235" t="str">
        <f t="shared" si="7"/>
        <v>EUR k</v>
      </c>
      <c r="H21" s="235">
        <f t="shared" si="7"/>
        <v>200000.00000000003</v>
      </c>
      <c r="I21" s="235">
        <f t="shared" si="7"/>
        <v>0</v>
      </c>
      <c r="J21" s="235">
        <f t="shared" si="7"/>
        <v>0</v>
      </c>
      <c r="K21" s="235">
        <f t="shared" si="7"/>
        <v>33333.333333333336</v>
      </c>
      <c r="L21" s="235">
        <f t="shared" si="7"/>
        <v>33333.333333333336</v>
      </c>
      <c r="M21" s="235">
        <f t="shared" si="7"/>
        <v>33333.333333333336</v>
      </c>
      <c r="N21" s="235">
        <f t="shared" si="7"/>
        <v>33333.333333333336</v>
      </c>
      <c r="O21" s="235">
        <f t="shared" si="7"/>
        <v>33333.333333333336</v>
      </c>
      <c r="P21" s="235">
        <f t="shared" si="7"/>
        <v>33333.333333333336</v>
      </c>
      <c r="Q21" s="235">
        <f t="shared" si="7"/>
        <v>0</v>
      </c>
      <c r="R21" s="235">
        <f t="shared" si="7"/>
        <v>0</v>
      </c>
      <c r="S21" s="235">
        <f t="shared" si="7"/>
        <v>0</v>
      </c>
      <c r="T21" s="235">
        <f t="shared" si="7"/>
        <v>0</v>
      </c>
      <c r="U21" s="235">
        <f t="shared" si="7"/>
        <v>0</v>
      </c>
      <c r="V21" s="235">
        <f t="shared" si="7"/>
        <v>0</v>
      </c>
      <c r="W21" s="235">
        <f t="shared" si="7"/>
        <v>0</v>
      </c>
      <c r="X21" s="235">
        <f t="shared" si="7"/>
        <v>0</v>
      </c>
      <c r="Y21" s="235">
        <f t="shared" si="7"/>
        <v>0</v>
      </c>
      <c r="Z21" s="235">
        <f t="shared" si="7"/>
        <v>0</v>
      </c>
      <c r="AA21" s="235">
        <f t="shared" si="7"/>
        <v>0</v>
      </c>
      <c r="AB21" s="235">
        <f t="shared" si="7"/>
        <v>0</v>
      </c>
      <c r="AC21" s="235">
        <f t="shared" si="7"/>
        <v>0</v>
      </c>
      <c r="AD21" s="235">
        <f t="shared" si="7"/>
        <v>0</v>
      </c>
      <c r="AE21" s="235">
        <f t="shared" si="7"/>
        <v>0</v>
      </c>
      <c r="AF21" s="235">
        <f t="shared" si="7"/>
        <v>0</v>
      </c>
      <c r="AG21" s="235">
        <f t="shared" si="7"/>
        <v>0</v>
      </c>
      <c r="AH21" s="235">
        <f t="shared" si="7"/>
        <v>0</v>
      </c>
      <c r="AI21" s="235">
        <f t="shared" si="7"/>
        <v>0</v>
      </c>
      <c r="AJ21" s="235">
        <f t="shared" si="7"/>
        <v>0</v>
      </c>
      <c r="AK21" s="235">
        <f t="shared" si="7"/>
        <v>0</v>
      </c>
      <c r="AL21" s="235">
        <f t="shared" si="7"/>
        <v>0</v>
      </c>
      <c r="AM21" s="235">
        <f t="shared" si="7"/>
        <v>0</v>
      </c>
      <c r="AN21" s="235">
        <f t="shared" si="7"/>
        <v>0</v>
      </c>
      <c r="AO21" s="235">
        <f t="shared" si="7"/>
        <v>0</v>
      </c>
      <c r="AP21" s="235">
        <f t="shared" si="7"/>
        <v>0</v>
      </c>
      <c r="AQ21" s="235">
        <f t="shared" si="7"/>
        <v>0</v>
      </c>
      <c r="AR21" s="235">
        <f t="shared" si="7"/>
        <v>0</v>
      </c>
      <c r="AS21" s="235">
        <f t="shared" si="7"/>
        <v>0</v>
      </c>
      <c r="AT21" s="235">
        <f t="shared" si="7"/>
        <v>0</v>
      </c>
      <c r="AU21" s="235">
        <f t="shared" si="7"/>
        <v>0</v>
      </c>
      <c r="AV21" s="235">
        <f t="shared" si="7"/>
        <v>0</v>
      </c>
      <c r="AW21" s="235">
        <f t="shared" si="7"/>
        <v>0</v>
      </c>
      <c r="AX21" s="235">
        <f t="shared" si="7"/>
        <v>0</v>
      </c>
      <c r="AY21" s="235">
        <f t="shared" si="7"/>
        <v>0</v>
      </c>
      <c r="AZ21" s="235">
        <f t="shared" si="7"/>
        <v>0</v>
      </c>
      <c r="BA21" s="235">
        <f t="shared" si="7"/>
        <v>0</v>
      </c>
      <c r="BB21" s="235">
        <f t="shared" si="7"/>
        <v>0</v>
      </c>
      <c r="BC21" s="235">
        <f t="shared" si="7"/>
        <v>0</v>
      </c>
      <c r="BD21" s="235">
        <f t="shared" si="7"/>
        <v>0</v>
      </c>
      <c r="BE21" s="235">
        <f t="shared" si="7"/>
        <v>0</v>
      </c>
      <c r="BF21" s="235">
        <f t="shared" si="7"/>
        <v>0</v>
      </c>
      <c r="BG21" s="235">
        <f t="shared" si="7"/>
        <v>0</v>
      </c>
      <c r="BH21" s="235">
        <f t="shared" si="7"/>
        <v>0</v>
      </c>
      <c r="BI21" s="235">
        <f t="shared" si="7"/>
        <v>0</v>
      </c>
      <c r="BJ21" s="235">
        <f t="shared" si="7"/>
        <v>0</v>
      </c>
      <c r="BK21" s="235">
        <f t="shared" si="7"/>
        <v>0</v>
      </c>
      <c r="BL21" s="235">
        <f t="shared" si="7"/>
        <v>0</v>
      </c>
      <c r="BM21" s="235">
        <f t="shared" si="7"/>
        <v>0</v>
      </c>
      <c r="BN21" s="235">
        <f t="shared" si="7"/>
        <v>0</v>
      </c>
      <c r="BO21" s="235">
        <f t="shared" si="7"/>
        <v>0</v>
      </c>
      <c r="BP21" s="235">
        <f t="shared" si="7"/>
        <v>0</v>
      </c>
      <c r="BQ21" s="235">
        <f t="shared" si="7"/>
        <v>0</v>
      </c>
      <c r="BR21" s="235">
        <f t="shared" ref="BR21:BZ21" si="8" xml:space="preserve"> BR$18</f>
        <v>0</v>
      </c>
      <c r="BS21" s="235">
        <f t="shared" si="8"/>
        <v>0</v>
      </c>
      <c r="BT21" s="235">
        <f t="shared" si="8"/>
        <v>0</v>
      </c>
      <c r="BU21" s="235">
        <f t="shared" si="8"/>
        <v>0</v>
      </c>
      <c r="BV21" s="235">
        <f t="shared" si="8"/>
        <v>0</v>
      </c>
      <c r="BW21" s="235">
        <f t="shared" si="8"/>
        <v>0</v>
      </c>
      <c r="BX21" s="235">
        <f t="shared" si="8"/>
        <v>0</v>
      </c>
      <c r="BY21" s="235">
        <f t="shared" si="8"/>
        <v>0</v>
      </c>
      <c r="BZ21" s="235">
        <f t="shared" si="8"/>
        <v>0</v>
      </c>
    </row>
    <row r="22" spans="1:78" s="140" customFormat="1" x14ac:dyDescent="0.2">
      <c r="A22" s="137"/>
      <c r="B22" s="137"/>
      <c r="C22" s="138"/>
      <c r="D22" s="139"/>
      <c r="E22" s="140" t="s">
        <v>51</v>
      </c>
      <c r="F22" s="140">
        <f xml:space="preserve"> SUM(J21:BZ21)</f>
        <v>200000.00000000003</v>
      </c>
      <c r="G22" s="140" t="s">
        <v>105</v>
      </c>
    </row>
    <row r="23" spans="1:78" s="76" customFormat="1" x14ac:dyDescent="0.2">
      <c r="A23" s="25"/>
      <c r="B23" s="25"/>
      <c r="C23" s="74"/>
      <c r="D23" s="75"/>
    </row>
    <row r="24" spans="1:78" s="76" customFormat="1" x14ac:dyDescent="0.2">
      <c r="A24" s="25"/>
      <c r="B24" s="25"/>
      <c r="C24" s="74"/>
      <c r="D24" s="75"/>
    </row>
  </sheetData>
  <phoneticPr fontId="4" type="noConversion"/>
  <conditionalFormatting sqref="CA3:IU3">
    <cfRule type="cellIs" dxfId="11" priority="8" stopIfTrue="1" operator="equal">
      <formula>"Actuals"</formula>
    </cfRule>
    <cfRule type="cellIs" dxfId="10" priority="9" stopIfTrue="1" operator="equal">
      <formula>"Post-Frcst"</formula>
    </cfRule>
    <cfRule type="cellIs" dxfId="9" priority="10" stopIfTrue="1" operator="equal">
      <formula>"Forecast"</formula>
    </cfRule>
  </conditionalFormatting>
  <conditionalFormatting sqref="J3:BZ3">
    <cfRule type="cellIs" dxfId="8" priority="1" stopIfTrue="1" operator="equal">
      <formula>"Construction"</formula>
    </cfRule>
    <cfRule type="cellIs" dxfId="7" priority="2" stopIfTrue="1" operator="equal">
      <formula>"Fin Close"</formula>
    </cfRule>
    <cfRule type="cellIs" dxfId="6" priority="3" stopIfTrue="1" operator="equal">
      <formula>"Operations"</formula>
    </cfRule>
  </conditionalFormatting>
  <printOptions headings="1"/>
  <pageMargins left="1.9" right="1.9" top="2.5" bottom="2.5" header="1.3" footer="1.3"/>
  <pageSetup paperSize="9" scale="55" orientation="landscape" blackAndWhite="1" r:id="rId1"/>
  <headerFooter alignWithMargins="0">
    <oddHeader>&amp;LPROJECT [XXX]&amp;CSheet:&amp;A&amp;RSTRICTLY CONFIDENTIAL</oddHeader>
    <oddFooter>&amp;L&amp;F ( Printed on &amp;D at &amp;T )&amp;RPage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indexed="44"/>
  </sheetPr>
  <dimension ref="A1:BZ16"/>
  <sheetViews>
    <sheetView tabSelected="1" defaultGridColor="0" colorId="22" zoomScale="80" zoomScaleNormal="75" workbookViewId="0">
      <pane xSplit="9" ySplit="5" topLeftCell="J6" activePane="bottomRight" state="frozen"/>
      <selection activeCell="J37" sqref="J37"/>
      <selection pane="topRight" activeCell="J37" sqref="J37"/>
      <selection pane="bottomLeft" activeCell="J37" sqref="J37"/>
      <selection pane="bottomRight" activeCell="J6" sqref="J6"/>
    </sheetView>
  </sheetViews>
  <sheetFormatPr defaultColWidth="0" defaultRowHeight="12.75" x14ac:dyDescent="0.2"/>
  <cols>
    <col min="1" max="2" width="1.28515625" style="25" customWidth="1"/>
    <col min="3" max="3" width="1.28515625" style="74" customWidth="1"/>
    <col min="4" max="4" width="1.28515625" style="75" customWidth="1"/>
    <col min="5" max="5" width="40.7109375" style="57" customWidth="1"/>
    <col min="6" max="6" width="12.7109375" style="57" customWidth="1"/>
    <col min="7" max="8" width="11.7109375" style="57" customWidth="1"/>
    <col min="9" max="9" width="2.7109375" style="57" customWidth="1"/>
    <col min="10" max="78" width="11.7109375" style="57" customWidth="1"/>
    <col min="79" max="16384" width="0" style="57" hidden="1"/>
  </cols>
  <sheetData>
    <row r="1" spans="1:78" s="4" customFormat="1" ht="26.25" x14ac:dyDescent="0.2">
      <c r="A1" s="238" t="str">
        <f ca="1" xml:space="preserve"> RIGHT(CELL("filename", $A$1), LEN(CELL("filename", $A$1)) - SEARCH("]", CELL("filename", $A$1)))</f>
        <v>Cashflow</v>
      </c>
      <c r="B1" s="238"/>
      <c r="C1" s="239"/>
      <c r="D1" s="240"/>
      <c r="F1" s="5"/>
      <c r="N1" s="6"/>
    </row>
    <row r="2" spans="1:78" s="14" customFormat="1" x14ac:dyDescent="0.2">
      <c r="A2" s="16"/>
      <c r="B2" s="16"/>
      <c r="C2" s="17"/>
      <c r="D2" s="18"/>
      <c r="E2" s="10" t="str">
        <f xml:space="preserve"> Time!E$23</f>
        <v>Model period ending</v>
      </c>
      <c r="F2"/>
      <c r="G2"/>
      <c r="H2" s="10"/>
      <c r="I2" s="10"/>
      <c r="J2" s="13">
        <f xml:space="preserve"> Time!J$23</f>
        <v>42551</v>
      </c>
      <c r="K2" s="13">
        <f xml:space="preserve"> Time!K$23</f>
        <v>42735</v>
      </c>
      <c r="L2" s="13">
        <f xml:space="preserve"> Time!L$23</f>
        <v>42916</v>
      </c>
      <c r="M2" s="13">
        <f xml:space="preserve"> Time!M$23</f>
        <v>43100</v>
      </c>
      <c r="N2" s="13">
        <f xml:space="preserve"> Time!N$23</f>
        <v>43281</v>
      </c>
      <c r="O2" s="13">
        <f xml:space="preserve"> Time!O$23</f>
        <v>43465</v>
      </c>
      <c r="P2" s="13">
        <f xml:space="preserve"> Time!P$23</f>
        <v>43646</v>
      </c>
      <c r="Q2" s="13">
        <f xml:space="preserve"> Time!Q$23</f>
        <v>43830</v>
      </c>
      <c r="R2" s="13">
        <f xml:space="preserve"> Time!R$23</f>
        <v>44012</v>
      </c>
      <c r="S2" s="13">
        <f xml:space="preserve"> Time!S$23</f>
        <v>44196</v>
      </c>
      <c r="T2" s="13">
        <f xml:space="preserve"> Time!T$23</f>
        <v>44377</v>
      </c>
      <c r="U2" s="13">
        <f xml:space="preserve"> Time!U$23</f>
        <v>44561</v>
      </c>
      <c r="V2" s="13">
        <f xml:space="preserve"> Time!V$23</f>
        <v>44742</v>
      </c>
      <c r="W2" s="13">
        <f xml:space="preserve"> Time!W$23</f>
        <v>44926</v>
      </c>
      <c r="X2" s="13">
        <f xml:space="preserve"> Time!X$23</f>
        <v>45107</v>
      </c>
      <c r="Y2" s="13">
        <f xml:space="preserve"> Time!Y$23</f>
        <v>45291</v>
      </c>
      <c r="Z2" s="13">
        <f xml:space="preserve"> Time!Z$23</f>
        <v>45473</v>
      </c>
      <c r="AA2" s="13">
        <f xml:space="preserve"> Time!AA$23</f>
        <v>45657</v>
      </c>
      <c r="AB2" s="13">
        <f xml:space="preserve"> Time!AB$23</f>
        <v>45838</v>
      </c>
      <c r="AC2" s="13">
        <f xml:space="preserve"> Time!AC$23</f>
        <v>46022</v>
      </c>
      <c r="AD2" s="13">
        <f xml:space="preserve"> Time!AD$23</f>
        <v>46203</v>
      </c>
      <c r="AE2" s="13">
        <f xml:space="preserve"> Time!AE$23</f>
        <v>46387</v>
      </c>
      <c r="AF2" s="13">
        <f xml:space="preserve"> Time!AF$23</f>
        <v>46568</v>
      </c>
      <c r="AG2" s="13">
        <f xml:space="preserve"> Time!AG$23</f>
        <v>46752</v>
      </c>
      <c r="AH2" s="13">
        <f xml:space="preserve"> Time!AH$23</f>
        <v>46934</v>
      </c>
      <c r="AI2" s="13">
        <f xml:space="preserve"> Time!AI$23</f>
        <v>47118</v>
      </c>
      <c r="AJ2" s="13">
        <f xml:space="preserve"> Time!AJ$23</f>
        <v>47299</v>
      </c>
      <c r="AK2" s="13">
        <f xml:space="preserve"> Time!AK$23</f>
        <v>47483</v>
      </c>
      <c r="AL2" s="13">
        <f xml:space="preserve"> Time!AL$23</f>
        <v>47664</v>
      </c>
      <c r="AM2" s="13">
        <f xml:space="preserve"> Time!AM$23</f>
        <v>47848</v>
      </c>
      <c r="AN2" s="13">
        <f xml:space="preserve"> Time!AN$23</f>
        <v>48029</v>
      </c>
      <c r="AO2" s="13">
        <f xml:space="preserve"> Time!AO$23</f>
        <v>48213</v>
      </c>
      <c r="AP2" s="13">
        <f xml:space="preserve"> Time!AP$23</f>
        <v>48395</v>
      </c>
      <c r="AQ2" s="13">
        <f xml:space="preserve"> Time!AQ$23</f>
        <v>48579</v>
      </c>
      <c r="AR2" s="13">
        <f xml:space="preserve"> Time!AR$23</f>
        <v>48760</v>
      </c>
      <c r="AS2" s="13">
        <f xml:space="preserve"> Time!AS$23</f>
        <v>48944</v>
      </c>
      <c r="AT2" s="13">
        <f xml:space="preserve"> Time!AT$23</f>
        <v>49125</v>
      </c>
      <c r="AU2" s="13">
        <f xml:space="preserve"> Time!AU$23</f>
        <v>49309</v>
      </c>
      <c r="AV2" s="13">
        <f xml:space="preserve"> Time!AV$23</f>
        <v>49490</v>
      </c>
      <c r="AW2" s="13">
        <f xml:space="preserve"> Time!AW$23</f>
        <v>49674</v>
      </c>
      <c r="AX2" s="13">
        <f xml:space="preserve"> Time!AX$23</f>
        <v>49856</v>
      </c>
      <c r="AY2" s="13">
        <f xml:space="preserve"> Time!AY$23</f>
        <v>50040</v>
      </c>
      <c r="AZ2" s="13">
        <f xml:space="preserve"> Time!AZ$23</f>
        <v>50221</v>
      </c>
      <c r="BA2" s="13">
        <f xml:space="preserve"> Time!BA$23</f>
        <v>50405</v>
      </c>
      <c r="BB2" s="13">
        <f xml:space="preserve"> Time!BB$23</f>
        <v>50586</v>
      </c>
      <c r="BC2" s="13">
        <f xml:space="preserve"> Time!BC$23</f>
        <v>50770</v>
      </c>
      <c r="BD2" s="13">
        <f xml:space="preserve"> Time!BD$23</f>
        <v>50951</v>
      </c>
      <c r="BE2" s="13">
        <f xml:space="preserve"> Time!BE$23</f>
        <v>51135</v>
      </c>
      <c r="BF2" s="13">
        <f xml:space="preserve"> Time!BF$23</f>
        <v>51317</v>
      </c>
      <c r="BG2" s="13">
        <f xml:space="preserve"> Time!BG$23</f>
        <v>51501</v>
      </c>
      <c r="BH2" s="13">
        <f xml:space="preserve"> Time!BH$23</f>
        <v>51682</v>
      </c>
      <c r="BI2" s="13">
        <f xml:space="preserve"> Time!BI$23</f>
        <v>51866</v>
      </c>
      <c r="BJ2" s="13">
        <f xml:space="preserve"> Time!BJ$23</f>
        <v>52047</v>
      </c>
      <c r="BK2" s="13">
        <f xml:space="preserve"> Time!BK$23</f>
        <v>52231</v>
      </c>
      <c r="BL2" s="13">
        <f xml:space="preserve"> Time!BL$23</f>
        <v>52412</v>
      </c>
      <c r="BM2" s="13">
        <f xml:space="preserve"> Time!BM$23</f>
        <v>52596</v>
      </c>
      <c r="BN2" s="13">
        <f xml:space="preserve"> Time!BN$23</f>
        <v>52778</v>
      </c>
      <c r="BO2" s="13">
        <f xml:space="preserve"> Time!BO$23</f>
        <v>52962</v>
      </c>
      <c r="BP2" s="13">
        <f xml:space="preserve"> Time!BP$23</f>
        <v>53143</v>
      </c>
      <c r="BQ2" s="13">
        <f xml:space="preserve"> Time!BQ$23</f>
        <v>53327</v>
      </c>
      <c r="BR2" s="13">
        <f xml:space="preserve"> Time!BR$23</f>
        <v>53508</v>
      </c>
      <c r="BS2" s="13">
        <f xml:space="preserve"> Time!BS$23</f>
        <v>53692</v>
      </c>
      <c r="BT2" s="13">
        <f xml:space="preserve"> Time!BT$23</f>
        <v>53873</v>
      </c>
      <c r="BU2" s="13">
        <f xml:space="preserve"> Time!BU$23</f>
        <v>54057</v>
      </c>
      <c r="BV2" s="13">
        <f xml:space="preserve"> Time!BV$23</f>
        <v>54239</v>
      </c>
      <c r="BW2" s="13">
        <f xml:space="preserve"> Time!BW$23</f>
        <v>54423</v>
      </c>
      <c r="BX2" s="13">
        <f xml:space="preserve"> Time!BX$23</f>
        <v>54604</v>
      </c>
      <c r="BY2" s="13">
        <f xml:space="preserve"> Time!BY$23</f>
        <v>54788</v>
      </c>
      <c r="BZ2" s="13">
        <f xml:space="preserve"> Time!BZ$23</f>
        <v>54969</v>
      </c>
    </row>
    <row r="3" spans="1:78" s="14" customFormat="1" x14ac:dyDescent="0.2">
      <c r="A3" s="16"/>
      <c r="B3" s="16"/>
      <c r="C3" s="17"/>
      <c r="D3" s="18"/>
      <c r="E3" s="10" t="str">
        <f xml:space="preserve"> Time!E$114</f>
        <v xml:space="preserve">Actual vs forecast </v>
      </c>
      <c r="F3"/>
      <c r="G3"/>
      <c r="H3" s="10"/>
      <c r="I3" s="10"/>
      <c r="J3" s="244" t="str">
        <f xml:space="preserve"> Time!J$114</f>
        <v>Fin Close</v>
      </c>
      <c r="K3" s="244" t="str">
        <f xml:space="preserve"> Time!K$114</f>
        <v>Construction</v>
      </c>
      <c r="L3" s="244" t="str">
        <f xml:space="preserve"> Time!L$114</f>
        <v>Construction</v>
      </c>
      <c r="M3" s="244" t="str">
        <f xml:space="preserve"> Time!M$114</f>
        <v>Construction</v>
      </c>
      <c r="N3" s="244" t="str">
        <f xml:space="preserve"> Time!N$114</f>
        <v>Construction</v>
      </c>
      <c r="O3" s="244" t="str">
        <f xml:space="preserve"> Time!O$114</f>
        <v>Construction</v>
      </c>
      <c r="P3" s="244" t="str">
        <f xml:space="preserve"> Time!P$114</f>
        <v>Construction</v>
      </c>
      <c r="Q3" s="244" t="str">
        <f xml:space="preserve"> Time!Q$114</f>
        <v>Operations</v>
      </c>
      <c r="R3" s="244" t="str">
        <f xml:space="preserve"> Time!R$114</f>
        <v>Operations</v>
      </c>
      <c r="S3" s="244" t="str">
        <f xml:space="preserve"> Time!S$114</f>
        <v>Operations</v>
      </c>
      <c r="T3" s="244" t="str">
        <f xml:space="preserve"> Time!T$114</f>
        <v>Operations</v>
      </c>
      <c r="U3" s="244" t="str">
        <f xml:space="preserve"> Time!U$114</f>
        <v>Operations</v>
      </c>
      <c r="V3" s="244" t="str">
        <f xml:space="preserve"> Time!V$114</f>
        <v>Operations</v>
      </c>
      <c r="W3" s="244" t="str">
        <f xml:space="preserve"> Time!W$114</f>
        <v>Operations</v>
      </c>
      <c r="X3" s="244" t="str">
        <f xml:space="preserve"> Time!X$114</f>
        <v>Operations</v>
      </c>
      <c r="Y3" s="244" t="str">
        <f xml:space="preserve"> Time!Y$114</f>
        <v>Operations</v>
      </c>
      <c r="Z3" s="244" t="str">
        <f xml:space="preserve"> Time!Z$114</f>
        <v>Operations</v>
      </c>
      <c r="AA3" s="244" t="str">
        <f xml:space="preserve"> Time!AA$114</f>
        <v>Operations</v>
      </c>
      <c r="AB3" s="244" t="str">
        <f xml:space="preserve"> Time!AB$114</f>
        <v>Operations</v>
      </c>
      <c r="AC3" s="244" t="str">
        <f xml:space="preserve"> Time!AC$114</f>
        <v>Operations</v>
      </c>
      <c r="AD3" s="244" t="str">
        <f xml:space="preserve"> Time!AD$114</f>
        <v>Operations</v>
      </c>
      <c r="AE3" s="244" t="str">
        <f xml:space="preserve"> Time!AE$114</f>
        <v>Operations</v>
      </c>
      <c r="AF3" s="244" t="str">
        <f xml:space="preserve"> Time!AF$114</f>
        <v>Operations</v>
      </c>
      <c r="AG3" s="244" t="str">
        <f xml:space="preserve"> Time!AG$114</f>
        <v>Operations</v>
      </c>
      <c r="AH3" s="244" t="str">
        <f xml:space="preserve"> Time!AH$114</f>
        <v>Operations</v>
      </c>
      <c r="AI3" s="244" t="str">
        <f xml:space="preserve"> Time!AI$114</f>
        <v>Operations</v>
      </c>
      <c r="AJ3" s="244" t="str">
        <f xml:space="preserve"> Time!AJ$114</f>
        <v>Operations</v>
      </c>
      <c r="AK3" s="244" t="str">
        <f xml:space="preserve"> Time!AK$114</f>
        <v>Operations</v>
      </c>
      <c r="AL3" s="244" t="str">
        <f xml:space="preserve"> Time!AL$114</f>
        <v>Operations</v>
      </c>
      <c r="AM3" s="244" t="str">
        <f xml:space="preserve"> Time!AM$114</f>
        <v>Operations</v>
      </c>
      <c r="AN3" s="244" t="str">
        <f xml:space="preserve"> Time!AN$114</f>
        <v>Operations</v>
      </c>
      <c r="AO3" s="244" t="str">
        <f xml:space="preserve"> Time!AO$114</f>
        <v>Operations</v>
      </c>
      <c r="AP3" s="244" t="str">
        <f xml:space="preserve"> Time!AP$114</f>
        <v>Operations</v>
      </c>
      <c r="AQ3" s="244" t="str">
        <f xml:space="preserve"> Time!AQ$114</f>
        <v>Operations</v>
      </c>
      <c r="AR3" s="244" t="str">
        <f xml:space="preserve"> Time!AR$114</f>
        <v>Operations</v>
      </c>
      <c r="AS3" s="244" t="str">
        <f xml:space="preserve"> Time!AS$114</f>
        <v>Operations</v>
      </c>
      <c r="AT3" s="244" t="str">
        <f xml:space="preserve"> Time!AT$114</f>
        <v>Operations</v>
      </c>
      <c r="AU3" s="244" t="str">
        <f xml:space="preserve"> Time!AU$114</f>
        <v>Operations</v>
      </c>
      <c r="AV3" s="244" t="str">
        <f xml:space="preserve"> Time!AV$114</f>
        <v>Operations</v>
      </c>
      <c r="AW3" s="244" t="str">
        <f xml:space="preserve"> Time!AW$114</f>
        <v>Operations</v>
      </c>
      <c r="AX3" s="244" t="str">
        <f xml:space="preserve"> Time!AX$114</f>
        <v>Operations</v>
      </c>
      <c r="AY3" s="244" t="str">
        <f xml:space="preserve"> Time!AY$114</f>
        <v>Operations</v>
      </c>
      <c r="AZ3" s="244" t="str">
        <f xml:space="preserve"> Time!AZ$114</f>
        <v>Operations</v>
      </c>
      <c r="BA3" s="244" t="str">
        <f xml:space="preserve"> Time!BA$114</f>
        <v>Operations</v>
      </c>
      <c r="BB3" s="244" t="str">
        <f xml:space="preserve"> Time!BB$114</f>
        <v>Operations</v>
      </c>
      <c r="BC3" s="244" t="str">
        <f xml:space="preserve"> Time!BC$114</f>
        <v>Operations</v>
      </c>
      <c r="BD3" s="244" t="str">
        <f xml:space="preserve"> Time!BD$114</f>
        <v>Operations</v>
      </c>
      <c r="BE3" s="244" t="str">
        <f xml:space="preserve"> Time!BE$114</f>
        <v>Operations</v>
      </c>
      <c r="BF3" s="244" t="str">
        <f xml:space="preserve"> Time!BF$114</f>
        <v>Operations</v>
      </c>
      <c r="BG3" s="244" t="str">
        <f xml:space="preserve"> Time!BG$114</f>
        <v>Operations</v>
      </c>
      <c r="BH3" s="244" t="str">
        <f xml:space="preserve"> Time!BH$114</f>
        <v>Operations</v>
      </c>
      <c r="BI3" s="244" t="str">
        <f xml:space="preserve"> Time!BI$114</f>
        <v>Operations</v>
      </c>
      <c r="BJ3" s="244" t="str">
        <f xml:space="preserve"> Time!BJ$114</f>
        <v>Operations</v>
      </c>
      <c r="BK3" s="244" t="str">
        <f xml:space="preserve"> Time!BK$114</f>
        <v>Operations</v>
      </c>
      <c r="BL3" s="244" t="str">
        <f xml:space="preserve"> Time!BL$114</f>
        <v>Operations</v>
      </c>
      <c r="BM3" s="244" t="str">
        <f xml:space="preserve"> Time!BM$114</f>
        <v>Operations</v>
      </c>
      <c r="BN3" s="244" t="str">
        <f xml:space="preserve"> Time!BN$114</f>
        <v>Operations</v>
      </c>
      <c r="BO3" s="244" t="str">
        <f xml:space="preserve"> Time!BO$114</f>
        <v>Operations</v>
      </c>
      <c r="BP3" s="244" t="str">
        <f xml:space="preserve"> Time!BP$114</f>
        <v>Operations</v>
      </c>
      <c r="BQ3" s="244" t="str">
        <f xml:space="preserve"> Time!BQ$114</f>
        <v>Operations</v>
      </c>
      <c r="BR3" s="244" t="str">
        <f xml:space="preserve"> Time!BR$114</f>
        <v>Operations</v>
      </c>
      <c r="BS3" s="244" t="str">
        <f xml:space="preserve"> Time!BS$114</f>
        <v>Operations</v>
      </c>
      <c r="BT3" s="244" t="str">
        <f xml:space="preserve"> Time!BT$114</f>
        <v>Operations</v>
      </c>
      <c r="BU3" s="244" t="str">
        <f xml:space="preserve"> Time!BU$114</f>
        <v>Operations</v>
      </c>
      <c r="BV3" s="244" t="str">
        <f xml:space="preserve"> Time!BV$114</f>
        <v>Operations</v>
      </c>
      <c r="BW3" s="244" t="str">
        <f xml:space="preserve"> Time!BW$114</f>
        <v>Operations</v>
      </c>
      <c r="BX3" s="244" t="str">
        <f xml:space="preserve"> Time!BX$114</f>
        <v>Operations</v>
      </c>
      <c r="BY3" s="244" t="str">
        <f xml:space="preserve"> Time!BY$114</f>
        <v>Post-Frcst</v>
      </c>
      <c r="BZ3" s="244" t="str">
        <f xml:space="preserve"> Time!BZ$114</f>
        <v>Post-Frcst</v>
      </c>
    </row>
    <row r="4" spans="1:78" s="14" customFormat="1" x14ac:dyDescent="0.2">
      <c r="A4" s="16"/>
      <c r="B4" s="16"/>
      <c r="C4" s="17"/>
      <c r="D4" s="18"/>
      <c r="E4" s="14" t="str">
        <f xml:space="preserve"> Time!E$137</f>
        <v>Financial year ending</v>
      </c>
      <c r="F4"/>
      <c r="G4"/>
      <c r="H4" s="10"/>
      <c r="I4" s="10"/>
      <c r="J4" s="15">
        <f xml:space="preserve"> Time!J$137</f>
        <v>2016</v>
      </c>
      <c r="K4" s="15">
        <f xml:space="preserve"> Time!K$137</f>
        <v>2016</v>
      </c>
      <c r="L4" s="15">
        <f xml:space="preserve"> Time!L$137</f>
        <v>2017</v>
      </c>
      <c r="M4" s="15">
        <f xml:space="preserve"> Time!M$137</f>
        <v>2017</v>
      </c>
      <c r="N4" s="15">
        <f xml:space="preserve"> Time!N$137</f>
        <v>2018</v>
      </c>
      <c r="O4" s="15">
        <f xml:space="preserve"> Time!O$137</f>
        <v>2018</v>
      </c>
      <c r="P4" s="15">
        <f xml:space="preserve"> Time!P$137</f>
        <v>2019</v>
      </c>
      <c r="Q4" s="15">
        <f xml:space="preserve"> Time!Q$137</f>
        <v>2019</v>
      </c>
      <c r="R4" s="15">
        <f xml:space="preserve"> Time!R$137</f>
        <v>2020</v>
      </c>
      <c r="S4" s="15">
        <f xml:space="preserve"> Time!S$137</f>
        <v>2020</v>
      </c>
      <c r="T4" s="15">
        <f xml:space="preserve"> Time!T$137</f>
        <v>2021</v>
      </c>
      <c r="U4" s="15">
        <f xml:space="preserve"> Time!U$137</f>
        <v>2021</v>
      </c>
      <c r="V4" s="15">
        <f xml:space="preserve"> Time!V$137</f>
        <v>2022</v>
      </c>
      <c r="W4" s="15">
        <f xml:space="preserve"> Time!W$137</f>
        <v>2022</v>
      </c>
      <c r="X4" s="15">
        <f xml:space="preserve"> Time!X$137</f>
        <v>2023</v>
      </c>
      <c r="Y4" s="15">
        <f xml:space="preserve"> Time!Y$137</f>
        <v>2023</v>
      </c>
      <c r="Z4" s="15">
        <f xml:space="preserve"> Time!Z$137</f>
        <v>2024</v>
      </c>
      <c r="AA4" s="15">
        <f xml:space="preserve"> Time!AA$137</f>
        <v>2024</v>
      </c>
      <c r="AB4" s="15">
        <f xml:space="preserve"> Time!AB$137</f>
        <v>2025</v>
      </c>
      <c r="AC4" s="15">
        <f xml:space="preserve"> Time!AC$137</f>
        <v>2025</v>
      </c>
      <c r="AD4" s="15">
        <f xml:space="preserve"> Time!AD$137</f>
        <v>2026</v>
      </c>
      <c r="AE4" s="15">
        <f xml:space="preserve"> Time!AE$137</f>
        <v>2026</v>
      </c>
      <c r="AF4" s="15">
        <f xml:space="preserve"> Time!AF$137</f>
        <v>2027</v>
      </c>
      <c r="AG4" s="15">
        <f xml:space="preserve"> Time!AG$137</f>
        <v>2027</v>
      </c>
      <c r="AH4" s="15">
        <f xml:space="preserve"> Time!AH$137</f>
        <v>2028</v>
      </c>
      <c r="AI4" s="15">
        <f xml:space="preserve"> Time!AI$137</f>
        <v>2028</v>
      </c>
      <c r="AJ4" s="15">
        <f xml:space="preserve"> Time!AJ$137</f>
        <v>2029</v>
      </c>
      <c r="AK4" s="15">
        <f xml:space="preserve"> Time!AK$137</f>
        <v>2029</v>
      </c>
      <c r="AL4" s="15">
        <f xml:space="preserve"> Time!AL$137</f>
        <v>2030</v>
      </c>
      <c r="AM4" s="15">
        <f xml:space="preserve"> Time!AM$137</f>
        <v>2030</v>
      </c>
      <c r="AN4" s="15">
        <f xml:space="preserve"> Time!AN$137</f>
        <v>2031</v>
      </c>
      <c r="AO4" s="15">
        <f xml:space="preserve"> Time!AO$137</f>
        <v>2031</v>
      </c>
      <c r="AP4" s="15">
        <f xml:space="preserve"> Time!AP$137</f>
        <v>2032</v>
      </c>
      <c r="AQ4" s="15">
        <f xml:space="preserve"> Time!AQ$137</f>
        <v>2032</v>
      </c>
      <c r="AR4" s="15">
        <f xml:space="preserve"> Time!AR$137</f>
        <v>2033</v>
      </c>
      <c r="AS4" s="15">
        <f xml:space="preserve"> Time!AS$137</f>
        <v>2033</v>
      </c>
      <c r="AT4" s="15">
        <f xml:space="preserve"> Time!AT$137</f>
        <v>2034</v>
      </c>
      <c r="AU4" s="15">
        <f xml:space="preserve"> Time!AU$137</f>
        <v>2034</v>
      </c>
      <c r="AV4" s="15">
        <f xml:space="preserve"> Time!AV$137</f>
        <v>2035</v>
      </c>
      <c r="AW4" s="15">
        <f xml:space="preserve"> Time!AW$137</f>
        <v>2035</v>
      </c>
      <c r="AX4" s="15">
        <f xml:space="preserve"> Time!AX$137</f>
        <v>2036</v>
      </c>
      <c r="AY4" s="15">
        <f xml:space="preserve"> Time!AY$137</f>
        <v>2036</v>
      </c>
      <c r="AZ4" s="15">
        <f xml:space="preserve"> Time!AZ$137</f>
        <v>2037</v>
      </c>
      <c r="BA4" s="15">
        <f xml:space="preserve"> Time!BA$137</f>
        <v>2037</v>
      </c>
      <c r="BB4" s="15">
        <f xml:space="preserve"> Time!BB$137</f>
        <v>2038</v>
      </c>
      <c r="BC4" s="15">
        <f xml:space="preserve"> Time!BC$137</f>
        <v>2038</v>
      </c>
      <c r="BD4" s="15">
        <f xml:space="preserve"> Time!BD$137</f>
        <v>2039</v>
      </c>
      <c r="BE4" s="15">
        <f xml:space="preserve"> Time!BE$137</f>
        <v>2039</v>
      </c>
      <c r="BF4" s="15">
        <f xml:space="preserve"> Time!BF$137</f>
        <v>2040</v>
      </c>
      <c r="BG4" s="15">
        <f xml:space="preserve"> Time!BG$137</f>
        <v>2040</v>
      </c>
      <c r="BH4" s="15">
        <f xml:space="preserve"> Time!BH$137</f>
        <v>2041</v>
      </c>
      <c r="BI4" s="15">
        <f xml:space="preserve"> Time!BI$137</f>
        <v>2041</v>
      </c>
      <c r="BJ4" s="15">
        <f xml:space="preserve"> Time!BJ$137</f>
        <v>2042</v>
      </c>
      <c r="BK4" s="15">
        <f xml:space="preserve"> Time!BK$137</f>
        <v>2042</v>
      </c>
      <c r="BL4" s="15">
        <f xml:space="preserve"> Time!BL$137</f>
        <v>2043</v>
      </c>
      <c r="BM4" s="15">
        <f xml:space="preserve"> Time!BM$137</f>
        <v>2043</v>
      </c>
      <c r="BN4" s="15">
        <f xml:space="preserve"> Time!BN$137</f>
        <v>2044</v>
      </c>
      <c r="BO4" s="15">
        <f xml:space="preserve"> Time!BO$137</f>
        <v>2044</v>
      </c>
      <c r="BP4" s="15">
        <f xml:space="preserve"> Time!BP$137</f>
        <v>2045</v>
      </c>
      <c r="BQ4" s="15">
        <f xml:space="preserve"> Time!BQ$137</f>
        <v>2045</v>
      </c>
      <c r="BR4" s="15">
        <f xml:space="preserve"> Time!BR$137</f>
        <v>2046</v>
      </c>
      <c r="BS4" s="15">
        <f xml:space="preserve"> Time!BS$137</f>
        <v>2046</v>
      </c>
      <c r="BT4" s="15">
        <f xml:space="preserve"> Time!BT$137</f>
        <v>2047</v>
      </c>
      <c r="BU4" s="15">
        <f xml:space="preserve"> Time!BU$137</f>
        <v>2047</v>
      </c>
      <c r="BV4" s="15">
        <f xml:space="preserve"> Time!BV$137</f>
        <v>2048</v>
      </c>
      <c r="BW4" s="15">
        <f xml:space="preserve"> Time!BW$137</f>
        <v>2048</v>
      </c>
      <c r="BX4" s="15">
        <f xml:space="preserve"> Time!BX$137</f>
        <v>2049</v>
      </c>
      <c r="BY4" s="15">
        <f xml:space="preserve"> Time!BY$137</f>
        <v>2049</v>
      </c>
      <c r="BZ4" s="15">
        <f xml:space="preserve"> Time!BZ$137</f>
        <v>2050</v>
      </c>
    </row>
    <row r="5" spans="1:78" s="24" customFormat="1" x14ac:dyDescent="0.2">
      <c r="A5" s="16"/>
      <c r="B5" s="16"/>
      <c r="C5" s="17"/>
      <c r="D5" s="18"/>
      <c r="E5" s="23" t="str">
        <f xml:space="preserve"> Time!E$10</f>
        <v>Model column counter</v>
      </c>
      <c r="F5" s="98" t="s">
        <v>0</v>
      </c>
      <c r="G5" s="77" t="s">
        <v>1</v>
      </c>
      <c r="H5" s="98" t="s">
        <v>2</v>
      </c>
      <c r="I5" s="23"/>
      <c r="J5" s="23">
        <f xml:space="preserve"> Time!J$10</f>
        <v>1</v>
      </c>
      <c r="K5" s="23">
        <f xml:space="preserve"> Time!K$10</f>
        <v>2</v>
      </c>
      <c r="L5" s="23">
        <f xml:space="preserve"> Time!L$10</f>
        <v>3</v>
      </c>
      <c r="M5" s="23">
        <f xml:space="preserve"> Time!M$10</f>
        <v>4</v>
      </c>
      <c r="N5" s="23">
        <f xml:space="preserve"> Time!N$10</f>
        <v>5</v>
      </c>
      <c r="O5" s="23">
        <f xml:space="preserve"> Time!O$10</f>
        <v>6</v>
      </c>
      <c r="P5" s="23">
        <f xml:space="preserve"> Time!P$10</f>
        <v>7</v>
      </c>
      <c r="Q5" s="23">
        <f xml:space="preserve"> Time!Q$10</f>
        <v>8</v>
      </c>
      <c r="R5" s="23">
        <f xml:space="preserve"> Time!R$10</f>
        <v>9</v>
      </c>
      <c r="S5" s="23">
        <f xml:space="preserve"> Time!S$10</f>
        <v>10</v>
      </c>
      <c r="T5" s="23">
        <f xml:space="preserve"> Time!T$10</f>
        <v>11</v>
      </c>
      <c r="U5" s="23">
        <f xml:space="preserve"> Time!U$10</f>
        <v>12</v>
      </c>
      <c r="V5" s="23">
        <f xml:space="preserve"> Time!V$10</f>
        <v>13</v>
      </c>
      <c r="W5" s="23">
        <f xml:space="preserve"> Time!W$10</f>
        <v>14</v>
      </c>
      <c r="X5" s="23">
        <f xml:space="preserve"> Time!X$10</f>
        <v>15</v>
      </c>
      <c r="Y5" s="23">
        <f xml:space="preserve"> Time!Y$10</f>
        <v>16</v>
      </c>
      <c r="Z5" s="23">
        <f xml:space="preserve"> Time!Z$10</f>
        <v>17</v>
      </c>
      <c r="AA5" s="23">
        <f xml:space="preserve"> Time!AA$10</f>
        <v>18</v>
      </c>
      <c r="AB5" s="23">
        <f xml:space="preserve"> Time!AB$10</f>
        <v>19</v>
      </c>
      <c r="AC5" s="23">
        <f xml:space="preserve"> Time!AC$10</f>
        <v>20</v>
      </c>
      <c r="AD5" s="23">
        <f xml:space="preserve"> Time!AD$10</f>
        <v>21</v>
      </c>
      <c r="AE5" s="23">
        <f xml:space="preserve"> Time!AE$10</f>
        <v>22</v>
      </c>
      <c r="AF5" s="23">
        <f xml:space="preserve"> Time!AF$10</f>
        <v>23</v>
      </c>
      <c r="AG5" s="23">
        <f xml:space="preserve"> Time!AG$10</f>
        <v>24</v>
      </c>
      <c r="AH5" s="23">
        <f xml:space="preserve"> Time!AH$10</f>
        <v>25</v>
      </c>
      <c r="AI5" s="23">
        <f xml:space="preserve"> Time!AI$10</f>
        <v>26</v>
      </c>
      <c r="AJ5" s="23">
        <f xml:space="preserve"> Time!AJ$10</f>
        <v>27</v>
      </c>
      <c r="AK5" s="23">
        <f xml:space="preserve"> Time!AK$10</f>
        <v>28</v>
      </c>
      <c r="AL5" s="23">
        <f xml:space="preserve"> Time!AL$10</f>
        <v>29</v>
      </c>
      <c r="AM5" s="23">
        <f xml:space="preserve"> Time!AM$10</f>
        <v>30</v>
      </c>
      <c r="AN5" s="23">
        <f xml:space="preserve"> Time!AN$10</f>
        <v>31</v>
      </c>
      <c r="AO5" s="23">
        <f xml:space="preserve"> Time!AO$10</f>
        <v>32</v>
      </c>
      <c r="AP5" s="23">
        <f xml:space="preserve"> Time!AP$10</f>
        <v>33</v>
      </c>
      <c r="AQ5" s="23">
        <f xml:space="preserve"> Time!AQ$10</f>
        <v>34</v>
      </c>
      <c r="AR5" s="23">
        <f xml:space="preserve"> Time!AR$10</f>
        <v>35</v>
      </c>
      <c r="AS5" s="23">
        <f xml:space="preserve"> Time!AS$10</f>
        <v>36</v>
      </c>
      <c r="AT5" s="23">
        <f xml:space="preserve"> Time!AT$10</f>
        <v>37</v>
      </c>
      <c r="AU5" s="23">
        <f xml:space="preserve"> Time!AU$10</f>
        <v>38</v>
      </c>
      <c r="AV5" s="23">
        <f xml:space="preserve"> Time!AV$10</f>
        <v>39</v>
      </c>
      <c r="AW5" s="23">
        <f xml:space="preserve"> Time!AW$10</f>
        <v>40</v>
      </c>
      <c r="AX5" s="23">
        <f xml:space="preserve"> Time!AX$10</f>
        <v>41</v>
      </c>
      <c r="AY5" s="23">
        <f xml:space="preserve"> Time!AY$10</f>
        <v>42</v>
      </c>
      <c r="AZ5" s="23">
        <f xml:space="preserve"> Time!AZ$10</f>
        <v>43</v>
      </c>
      <c r="BA5" s="23">
        <f xml:space="preserve"> Time!BA$10</f>
        <v>44</v>
      </c>
      <c r="BB5" s="23">
        <f xml:space="preserve"> Time!BB$10</f>
        <v>45</v>
      </c>
      <c r="BC5" s="23">
        <f xml:space="preserve"> Time!BC$10</f>
        <v>46</v>
      </c>
      <c r="BD5" s="23">
        <f xml:space="preserve"> Time!BD$10</f>
        <v>47</v>
      </c>
      <c r="BE5" s="23">
        <f xml:space="preserve"> Time!BE$10</f>
        <v>48</v>
      </c>
      <c r="BF5" s="23">
        <f xml:space="preserve"> Time!BF$10</f>
        <v>49</v>
      </c>
      <c r="BG5" s="23">
        <f xml:space="preserve"> Time!BG$10</f>
        <v>50</v>
      </c>
      <c r="BH5" s="23">
        <f xml:space="preserve"> Time!BH$10</f>
        <v>51</v>
      </c>
      <c r="BI5" s="23">
        <f xml:space="preserve"> Time!BI$10</f>
        <v>52</v>
      </c>
      <c r="BJ5" s="23">
        <f xml:space="preserve"> Time!BJ$10</f>
        <v>53</v>
      </c>
      <c r="BK5" s="23">
        <f xml:space="preserve"> Time!BK$10</f>
        <v>54</v>
      </c>
      <c r="BL5" s="23">
        <f xml:space="preserve"> Time!BL$10</f>
        <v>55</v>
      </c>
      <c r="BM5" s="23">
        <f xml:space="preserve"> Time!BM$10</f>
        <v>56</v>
      </c>
      <c r="BN5" s="23">
        <f xml:space="preserve"> Time!BN$10</f>
        <v>57</v>
      </c>
      <c r="BO5" s="23">
        <f xml:space="preserve"> Time!BO$10</f>
        <v>58</v>
      </c>
      <c r="BP5" s="23">
        <f xml:space="preserve"> Time!BP$10</f>
        <v>59</v>
      </c>
      <c r="BQ5" s="23">
        <f xml:space="preserve"> Time!BQ$10</f>
        <v>60</v>
      </c>
      <c r="BR5" s="23">
        <f xml:space="preserve"> Time!BR$10</f>
        <v>61</v>
      </c>
      <c r="BS5" s="23">
        <f xml:space="preserve"> Time!BS$10</f>
        <v>62</v>
      </c>
      <c r="BT5" s="23">
        <f xml:space="preserve"> Time!BT$10</f>
        <v>63</v>
      </c>
      <c r="BU5" s="23">
        <f xml:space="preserve"> Time!BU$10</f>
        <v>64</v>
      </c>
      <c r="BV5" s="23">
        <f xml:space="preserve"> Time!BV$10</f>
        <v>65</v>
      </c>
      <c r="BW5" s="23">
        <f xml:space="preserve"> Time!BW$10</f>
        <v>66</v>
      </c>
      <c r="BX5" s="23">
        <f xml:space="preserve"> Time!BX$10</f>
        <v>67</v>
      </c>
      <c r="BY5" s="23">
        <f xml:space="preserve"> Time!BY$10</f>
        <v>68</v>
      </c>
      <c r="BZ5" s="23">
        <f xml:space="preserve"> Time!BZ$10</f>
        <v>69</v>
      </c>
    </row>
    <row r="7" spans="1:78" x14ac:dyDescent="0.2">
      <c r="A7" s="25" t="s">
        <v>120</v>
      </c>
    </row>
    <row r="9" spans="1:78" x14ac:dyDescent="0.2">
      <c r="E9" s="100" t="str">
        <f xml:space="preserve"> OpRev!E$32</f>
        <v>Electricity sales</v>
      </c>
      <c r="F9" s="100" t="str">
        <f xml:space="preserve"> OpRev!F$32</f>
        <v>PL</v>
      </c>
      <c r="G9" s="100" t="str">
        <f xml:space="preserve"> OpRev!G$32</f>
        <v>EUR k</v>
      </c>
      <c r="H9" s="100">
        <f xml:space="preserve"> OpRev!H$32</f>
        <v>1597042.4643731765</v>
      </c>
      <c r="I9" s="100">
        <f xml:space="preserve"> OpRev!I$32</f>
        <v>0</v>
      </c>
      <c r="J9" s="100">
        <f xml:space="preserve"> OpRev!J$32</f>
        <v>0</v>
      </c>
      <c r="K9" s="100">
        <f xml:space="preserve"> OpRev!K$32</f>
        <v>0</v>
      </c>
      <c r="L9" s="100">
        <f xml:space="preserve"> OpRev!L$32</f>
        <v>0</v>
      </c>
      <c r="M9" s="100">
        <f xml:space="preserve"> OpRev!M$32</f>
        <v>0</v>
      </c>
      <c r="N9" s="100">
        <f xml:space="preserve"> OpRev!N$32</f>
        <v>0</v>
      </c>
      <c r="O9" s="100">
        <f xml:space="preserve"> OpRev!O$32</f>
        <v>0</v>
      </c>
      <c r="P9" s="100">
        <f xml:space="preserve"> OpRev!P$32</f>
        <v>0</v>
      </c>
      <c r="Q9" s="100">
        <f xml:space="preserve"> OpRev!Q$32</f>
        <v>11596.934182128902</v>
      </c>
      <c r="R9" s="100">
        <f xml:space="preserve"> OpRev!R$32</f>
        <v>12184.028975099176</v>
      </c>
      <c r="S9" s="100">
        <f xml:space="preserve"> OpRev!S$32</f>
        <v>12184.028975099176</v>
      </c>
      <c r="T9" s="100">
        <f xml:space="preserve"> OpRev!T$32</f>
        <v>12800.845441963569</v>
      </c>
      <c r="U9" s="100">
        <f xml:space="preserve"> OpRev!U$32</f>
        <v>12800.845441963569</v>
      </c>
      <c r="V9" s="100">
        <f xml:space="preserve"> OpRev!V$32</f>
        <v>13448.888242462974</v>
      </c>
      <c r="W9" s="100">
        <f xml:space="preserve"> OpRev!W$32</f>
        <v>13448.888242462974</v>
      </c>
      <c r="X9" s="100">
        <f xml:space="preserve"> OpRev!X$32</f>
        <v>14129.738209737658</v>
      </c>
      <c r="Y9" s="100">
        <f xml:space="preserve"> OpRev!Y$32</f>
        <v>14129.738209737658</v>
      </c>
      <c r="Z9" s="100">
        <f xml:space="preserve"> OpRev!Z$32</f>
        <v>14845.056206605625</v>
      </c>
      <c r="AA9" s="100">
        <f xml:space="preserve"> OpRev!AA$32</f>
        <v>14845.056206605625</v>
      </c>
      <c r="AB9" s="100">
        <f xml:space="preserve"> OpRev!AB$32</f>
        <v>15596.58717706503</v>
      </c>
      <c r="AC9" s="100">
        <f xml:space="preserve"> OpRev!AC$32</f>
        <v>15596.58717706503</v>
      </c>
      <c r="AD9" s="100">
        <f xml:space="preserve"> OpRev!AD$32</f>
        <v>16386.164402903942</v>
      </c>
      <c r="AE9" s="100">
        <f xml:space="preserve"> OpRev!AE$32</f>
        <v>16386.164402903942</v>
      </c>
      <c r="AF9" s="100">
        <f xml:space="preserve"> OpRev!AF$32</f>
        <v>17215.713975800954</v>
      </c>
      <c r="AG9" s="100">
        <f xml:space="preserve"> OpRev!AG$32</f>
        <v>17215.713975800954</v>
      </c>
      <c r="AH9" s="100">
        <f xml:space="preserve"> OpRev!AH$32</f>
        <v>18087.259495825874</v>
      </c>
      <c r="AI9" s="100">
        <f xml:space="preserve"> OpRev!AI$32</f>
        <v>18087.259495825874</v>
      </c>
      <c r="AJ9" s="100">
        <f xml:space="preserve"> OpRev!AJ$32</f>
        <v>19002.927007802056</v>
      </c>
      <c r="AK9" s="100">
        <f xml:space="preserve"> OpRev!AK$32</f>
        <v>19002.927007802056</v>
      </c>
      <c r="AL9" s="100">
        <f xml:space="preserve"> OpRev!AL$32</f>
        <v>19964.950187572031</v>
      </c>
      <c r="AM9" s="100">
        <f xml:space="preserve"> OpRev!AM$32</f>
        <v>19964.950187572031</v>
      </c>
      <c r="AN9" s="100">
        <f xml:space="preserve"> OpRev!AN$32</f>
        <v>20975.675790817862</v>
      </c>
      <c r="AO9" s="100">
        <f xml:space="preserve"> OpRev!AO$32</f>
        <v>20975.675790817862</v>
      </c>
      <c r="AP9" s="100">
        <f xml:space="preserve"> OpRev!AP$32</f>
        <v>22037.569377728014</v>
      </c>
      <c r="AQ9" s="100">
        <f xml:space="preserve"> OpRev!AQ$32</f>
        <v>22037.569377728014</v>
      </c>
      <c r="AR9" s="100">
        <f xml:space="preserve"> OpRev!AR$32</f>
        <v>23153.221327475487</v>
      </c>
      <c r="AS9" s="100">
        <f xml:space="preserve"> OpRev!AS$32</f>
        <v>23153.221327475487</v>
      </c>
      <c r="AT9" s="100">
        <f xml:space="preserve"> OpRev!AT$32</f>
        <v>24325.353157178928</v>
      </c>
      <c r="AU9" s="100">
        <f xml:space="preserve"> OpRev!AU$32</f>
        <v>24325.353157178928</v>
      </c>
      <c r="AV9" s="100">
        <f xml:space="preserve"> OpRev!AV$32</f>
        <v>25556.824160761105</v>
      </c>
      <c r="AW9" s="100">
        <f xml:space="preserve"> OpRev!AW$32</f>
        <v>25556.824160761105</v>
      </c>
      <c r="AX9" s="100">
        <f xml:space="preserve"> OpRev!AX$32</f>
        <v>26850.638383899633</v>
      </c>
      <c r="AY9" s="100">
        <f xml:space="preserve"> OpRev!AY$32</f>
        <v>26850.638383899633</v>
      </c>
      <c r="AZ9" s="100">
        <f xml:space="preserve"> OpRev!AZ$32</f>
        <v>28209.951952084542</v>
      </c>
      <c r="BA9" s="100">
        <f xml:space="preserve"> OpRev!BA$32</f>
        <v>28209.951952084542</v>
      </c>
      <c r="BB9" s="100">
        <f xml:space="preserve"> OpRev!BB$32</f>
        <v>29638.08076965882</v>
      </c>
      <c r="BC9" s="100">
        <f xml:space="preserve"> OpRev!BC$32</f>
        <v>29638.08076965882</v>
      </c>
      <c r="BD9" s="100">
        <f xml:space="preserve"> OpRev!BD$32</f>
        <v>31138.508608622786</v>
      </c>
      <c r="BE9" s="100">
        <f xml:space="preserve"> OpRev!BE$32</f>
        <v>31138.508608622786</v>
      </c>
      <c r="BF9" s="100">
        <f xml:space="preserve"> OpRev!BF$32</f>
        <v>32714.895606934318</v>
      </c>
      <c r="BG9" s="100">
        <f xml:space="preserve"> OpRev!BG$32</f>
        <v>32714.895606934318</v>
      </c>
      <c r="BH9" s="100">
        <f xml:space="preserve"> OpRev!BH$32</f>
        <v>34371.087197035362</v>
      </c>
      <c r="BI9" s="100">
        <f xml:space="preserve"> OpRev!BI$32</f>
        <v>34371.087197035362</v>
      </c>
      <c r="BJ9" s="100">
        <f xml:space="preserve"> OpRev!BJ$32</f>
        <v>36111.123486385266</v>
      </c>
      <c r="BK9" s="100">
        <f xml:space="preserve"> OpRev!BK$32</f>
        <v>36111.123486385266</v>
      </c>
      <c r="BL9" s="100">
        <f xml:space="preserve"> OpRev!BL$32</f>
        <v>37939.24911288351</v>
      </c>
      <c r="BM9" s="100">
        <f xml:space="preserve"> OpRev!BM$32</f>
        <v>37939.24911288351</v>
      </c>
      <c r="BN9" s="100">
        <f xml:space="preserve"> OpRev!BN$32</f>
        <v>39859.923599223235</v>
      </c>
      <c r="BO9" s="100">
        <f xml:space="preserve"> OpRev!BO$32</f>
        <v>39859.923599223235</v>
      </c>
      <c r="BP9" s="100">
        <f xml:space="preserve"> OpRev!BP$32</f>
        <v>41877.832231433902</v>
      </c>
      <c r="BQ9" s="100">
        <f xml:space="preserve"> OpRev!BQ$32</f>
        <v>41877.832231433902</v>
      </c>
      <c r="BR9" s="100">
        <f xml:space="preserve"> OpRev!BR$32</f>
        <v>43997.897488150244</v>
      </c>
      <c r="BS9" s="100">
        <f xml:space="preserve"> OpRev!BS$32</f>
        <v>43997.897488150244</v>
      </c>
      <c r="BT9" s="100">
        <f xml:space="preserve"> OpRev!BT$32</f>
        <v>46225.29104848783</v>
      </c>
      <c r="BU9" s="100">
        <f xml:space="preserve"> OpRev!BU$32</f>
        <v>46225.29104848783</v>
      </c>
      <c r="BV9" s="100">
        <f xml:space="preserve"> OpRev!BV$32</f>
        <v>48565.446407817508</v>
      </c>
      <c r="BW9" s="100">
        <f xml:space="preserve"> OpRev!BW$32</f>
        <v>48565.446407817508</v>
      </c>
      <c r="BX9" s="100">
        <f xml:space="preserve"> OpRev!BX$32</f>
        <v>51024.072132213267</v>
      </c>
      <c r="BY9" s="100">
        <f xml:space="preserve"> OpRev!BY$32</f>
        <v>0</v>
      </c>
      <c r="BZ9" s="100">
        <f xml:space="preserve"> OpRev!BZ$32</f>
        <v>0</v>
      </c>
    </row>
    <row r="10" spans="1:78" x14ac:dyDescent="0.2">
      <c r="E10" s="100" t="str">
        <f xml:space="preserve"> OpCost!E$16</f>
        <v>Land lease cost</v>
      </c>
      <c r="F10" s="100" t="str">
        <f xml:space="preserve"> OpCost!F$16</f>
        <v>PL</v>
      </c>
      <c r="G10" s="100" t="str">
        <f xml:space="preserve"> OpCost!G$16</f>
        <v>EUR k</v>
      </c>
      <c r="H10" s="100">
        <f xml:space="preserve"> OpCost!H$16</f>
        <v>-143608.16870038069</v>
      </c>
      <c r="I10" s="100">
        <f xml:space="preserve"> OpCost!I$16</f>
        <v>0</v>
      </c>
      <c r="J10" s="100">
        <f xml:space="preserve"> OpCost!J$16</f>
        <v>0</v>
      </c>
      <c r="K10" s="100">
        <f xml:space="preserve"> OpCost!K$16</f>
        <v>0</v>
      </c>
      <c r="L10" s="100">
        <f xml:space="preserve"> OpCost!L$16</f>
        <v>0</v>
      </c>
      <c r="M10" s="100">
        <f xml:space="preserve"> OpCost!M$16</f>
        <v>0</v>
      </c>
      <c r="N10" s="100">
        <f xml:space="preserve"> OpCost!N$16</f>
        <v>0</v>
      </c>
      <c r="O10" s="100">
        <f xml:space="preserve"> OpCost!O$16</f>
        <v>0</v>
      </c>
      <c r="P10" s="100">
        <f xml:space="preserve"> OpCost!P$16</f>
        <v>0</v>
      </c>
      <c r="Q10" s="100">
        <f xml:space="preserve"> OpCost!Q$16</f>
        <v>-1615.3359374999998</v>
      </c>
      <c r="R10" s="100">
        <f xml:space="preserve"> OpCost!R$16</f>
        <v>-1655.7193359374996</v>
      </c>
      <c r="S10" s="100">
        <f xml:space="preserve"> OpCost!S$16</f>
        <v>-1655.7193359374996</v>
      </c>
      <c r="T10" s="100">
        <f xml:space="preserve"> OpCost!T$16</f>
        <v>-1697.1123193359369</v>
      </c>
      <c r="U10" s="100">
        <f xml:space="preserve"> OpCost!U$16</f>
        <v>-1697.1123193359369</v>
      </c>
      <c r="V10" s="100">
        <f xml:space="preserve"> OpCost!V$16</f>
        <v>-1739.5401273193352</v>
      </c>
      <c r="W10" s="100">
        <f xml:space="preserve"> OpCost!W$16</f>
        <v>-1739.5401273193352</v>
      </c>
      <c r="X10" s="100">
        <f xml:space="preserve"> OpCost!X$16</f>
        <v>-1783.0286305023185</v>
      </c>
      <c r="Y10" s="100">
        <f xml:space="preserve"> OpCost!Y$16</f>
        <v>-1783.0286305023185</v>
      </c>
      <c r="Z10" s="100">
        <f xml:space="preserve"> OpCost!Z$16</f>
        <v>-1827.6043462648761</v>
      </c>
      <c r="AA10" s="100">
        <f xml:space="preserve"> OpCost!AA$16</f>
        <v>-1827.6043462648761</v>
      </c>
      <c r="AB10" s="100">
        <f xml:space="preserve"> OpCost!AB$16</f>
        <v>-1873.2944549214976</v>
      </c>
      <c r="AC10" s="100">
        <f xml:space="preserve"> OpCost!AC$16</f>
        <v>-1873.2944549214976</v>
      </c>
      <c r="AD10" s="100">
        <f xml:space="preserve"> OpCost!AD$16</f>
        <v>-1920.126816294535</v>
      </c>
      <c r="AE10" s="100">
        <f xml:space="preserve"> OpCost!AE$16</f>
        <v>-1920.126816294535</v>
      </c>
      <c r="AF10" s="100">
        <f xml:space="preserve"> OpCost!AF$16</f>
        <v>-1968.1299867018984</v>
      </c>
      <c r="AG10" s="100">
        <f xml:space="preserve"> OpCost!AG$16</f>
        <v>-1968.1299867018984</v>
      </c>
      <c r="AH10" s="100">
        <f xml:space="preserve"> OpCost!AH$16</f>
        <v>-2017.3332363694458</v>
      </c>
      <c r="AI10" s="100">
        <f xml:space="preserve"> OpCost!AI$16</f>
        <v>-2017.3332363694458</v>
      </c>
      <c r="AJ10" s="100">
        <f xml:space="preserve"> OpCost!AJ$16</f>
        <v>-2067.7665672786816</v>
      </c>
      <c r="AK10" s="100">
        <f xml:space="preserve"> OpCost!AK$16</f>
        <v>-2067.7665672786816</v>
      </c>
      <c r="AL10" s="100">
        <f xml:space="preserve"> OpCost!AL$16</f>
        <v>-2119.4607314606487</v>
      </c>
      <c r="AM10" s="100">
        <f xml:space="preserve"> OpCost!AM$16</f>
        <v>-2119.4607314606487</v>
      </c>
      <c r="AN10" s="100">
        <f xml:space="preserve"> OpCost!AN$16</f>
        <v>-2172.4472497471647</v>
      </c>
      <c r="AO10" s="100">
        <f xml:space="preserve"> OpCost!AO$16</f>
        <v>-2172.4472497471647</v>
      </c>
      <c r="AP10" s="100">
        <f xml:space="preserve"> OpCost!AP$16</f>
        <v>-2226.7584309908434</v>
      </c>
      <c r="AQ10" s="100">
        <f xml:space="preserve"> OpCost!AQ$16</f>
        <v>-2226.7584309908434</v>
      </c>
      <c r="AR10" s="100">
        <f xml:space="preserve"> OpCost!AR$16</f>
        <v>-2282.4273917656142</v>
      </c>
      <c r="AS10" s="100">
        <f xml:space="preserve"> OpCost!AS$16</f>
        <v>-2282.4273917656142</v>
      </c>
      <c r="AT10" s="100">
        <f xml:space="preserve"> OpCost!AT$16</f>
        <v>-2339.4880765597545</v>
      </c>
      <c r="AU10" s="100">
        <f xml:space="preserve"> OpCost!AU$16</f>
        <v>-2339.4880765597545</v>
      </c>
      <c r="AV10" s="100">
        <f xml:space="preserve"> OpCost!AV$16</f>
        <v>-2397.9752784737479</v>
      </c>
      <c r="AW10" s="100">
        <f xml:space="preserve"> OpCost!AW$16</f>
        <v>-2397.9752784737479</v>
      </c>
      <c r="AX10" s="100">
        <f xml:space="preserve"> OpCost!AX$16</f>
        <v>-2457.9246604355912</v>
      </c>
      <c r="AY10" s="100">
        <f xml:space="preserve"> OpCost!AY$16</f>
        <v>-2457.9246604355912</v>
      </c>
      <c r="AZ10" s="100">
        <f xml:space="preserve"> OpCost!AZ$16</f>
        <v>-2519.3727769464808</v>
      </c>
      <c r="BA10" s="100">
        <f xml:space="preserve"> OpCost!BA$16</f>
        <v>-2519.3727769464808</v>
      </c>
      <c r="BB10" s="100">
        <f xml:space="preserve"> OpCost!BB$16</f>
        <v>-2582.3570963701422</v>
      </c>
      <c r="BC10" s="100">
        <f xml:space="preserve"> OpCost!BC$16</f>
        <v>-2582.3570963701422</v>
      </c>
      <c r="BD10" s="100">
        <f xml:space="preserve"> OpCost!BD$16</f>
        <v>-2646.9160237793958</v>
      </c>
      <c r="BE10" s="100">
        <f xml:space="preserve"> OpCost!BE$16</f>
        <v>-2646.9160237793958</v>
      </c>
      <c r="BF10" s="100">
        <f xml:space="preserve"> OpCost!BF$16</f>
        <v>-2713.0889243738807</v>
      </c>
      <c r="BG10" s="100">
        <f xml:space="preserve"> OpCost!BG$16</f>
        <v>-2713.0889243738807</v>
      </c>
      <c r="BH10" s="100">
        <f xml:space="preserve"> OpCost!BH$16</f>
        <v>-2780.9161474832272</v>
      </c>
      <c r="BI10" s="100">
        <f xml:space="preserve"> OpCost!BI$16</f>
        <v>-2780.9161474832272</v>
      </c>
      <c r="BJ10" s="100">
        <f xml:space="preserve"> OpCost!BJ$16</f>
        <v>-2850.4390511703082</v>
      </c>
      <c r="BK10" s="100">
        <f xml:space="preserve"> OpCost!BK$16</f>
        <v>-2850.4390511703082</v>
      </c>
      <c r="BL10" s="100">
        <f xml:space="preserve"> OpCost!BL$16</f>
        <v>-2921.7000274495654</v>
      </c>
      <c r="BM10" s="100">
        <f xml:space="preserve"> OpCost!BM$16</f>
        <v>-2921.7000274495654</v>
      </c>
      <c r="BN10" s="100">
        <f xml:space="preserve"> OpCost!BN$16</f>
        <v>-2994.7425281358042</v>
      </c>
      <c r="BO10" s="100">
        <f xml:space="preserve"> OpCost!BO$16</f>
        <v>-2994.7425281358042</v>
      </c>
      <c r="BP10" s="100">
        <f xml:space="preserve"> OpCost!BP$16</f>
        <v>-3069.611091339199</v>
      </c>
      <c r="BQ10" s="100">
        <f xml:space="preserve"> OpCost!BQ$16</f>
        <v>-3069.611091339199</v>
      </c>
      <c r="BR10" s="100">
        <f xml:space="preserve"> OpCost!BR$16</f>
        <v>-3146.3513686226788</v>
      </c>
      <c r="BS10" s="100">
        <f xml:space="preserve"> OpCost!BS$16</f>
        <v>-3146.3513686226788</v>
      </c>
      <c r="BT10" s="100">
        <f xml:space="preserve"> OpCost!BT$16</f>
        <v>-3225.0101528382456</v>
      </c>
      <c r="BU10" s="100">
        <f xml:space="preserve"> OpCost!BU$16</f>
        <v>-3225.0101528382456</v>
      </c>
      <c r="BV10" s="100">
        <f xml:space="preserve"> OpCost!BV$16</f>
        <v>-3305.6354066592007</v>
      </c>
      <c r="BW10" s="100">
        <f xml:space="preserve"> OpCost!BW$16</f>
        <v>-3305.6354066592007</v>
      </c>
      <c r="BX10" s="100">
        <f xml:space="preserve"> OpCost!BX$16</f>
        <v>-3388.2762918256808</v>
      </c>
      <c r="BY10" s="100">
        <f xml:space="preserve"> OpCost!BY$16</f>
        <v>0</v>
      </c>
      <c r="BZ10" s="100">
        <f xml:space="preserve"> OpCost!BZ$16</f>
        <v>0</v>
      </c>
    </row>
    <row r="11" spans="1:78" x14ac:dyDescent="0.2">
      <c r="E11" s="100" t="str">
        <f xml:space="preserve"> OpCost!E$25</f>
        <v>Maintenance cost</v>
      </c>
      <c r="F11" s="100" t="str">
        <f xml:space="preserve"> OpCost!F$25</f>
        <v>PL</v>
      </c>
      <c r="G11" s="100" t="str">
        <f xml:space="preserve"> OpCost!G$25</f>
        <v>EUR k</v>
      </c>
      <c r="H11" s="100">
        <f xml:space="preserve"> OpCost!H$25</f>
        <v>-239346.9478339678</v>
      </c>
      <c r="I11" s="100">
        <f xml:space="preserve"> OpCost!I$25</f>
        <v>0</v>
      </c>
      <c r="J11" s="100">
        <f xml:space="preserve"> OpCost!J$25</f>
        <v>0</v>
      </c>
      <c r="K11" s="100">
        <f xml:space="preserve"> OpCost!K$25</f>
        <v>0</v>
      </c>
      <c r="L11" s="100">
        <f xml:space="preserve"> OpCost!L$25</f>
        <v>0</v>
      </c>
      <c r="M11" s="100">
        <f xml:space="preserve"> OpCost!M$25</f>
        <v>0</v>
      </c>
      <c r="N11" s="100">
        <f xml:space="preserve"> OpCost!N$25</f>
        <v>0</v>
      </c>
      <c r="O11" s="100">
        <f xml:space="preserve"> OpCost!O$25</f>
        <v>0</v>
      </c>
      <c r="P11" s="100">
        <f xml:space="preserve"> OpCost!P$25</f>
        <v>0</v>
      </c>
      <c r="Q11" s="100">
        <f xml:space="preserve"> OpCost!Q$25</f>
        <v>-2692.2265625</v>
      </c>
      <c r="R11" s="100">
        <f xml:space="preserve"> OpCost!R$25</f>
        <v>-2759.5322265625</v>
      </c>
      <c r="S11" s="100">
        <f xml:space="preserve"> OpCost!S$25</f>
        <v>-2759.5322265625</v>
      </c>
      <c r="T11" s="100">
        <f xml:space="preserve"> OpCost!T$25</f>
        <v>-2828.520532226562</v>
      </c>
      <c r="U11" s="100">
        <f xml:space="preserve"> OpCost!U$25</f>
        <v>-2828.520532226562</v>
      </c>
      <c r="V11" s="100">
        <f xml:space="preserve"> OpCost!V$25</f>
        <v>-2899.2335455322259</v>
      </c>
      <c r="W11" s="100">
        <f xml:space="preserve"> OpCost!W$25</f>
        <v>-2899.2335455322259</v>
      </c>
      <c r="X11" s="100">
        <f xml:space="preserve"> OpCost!X$25</f>
        <v>-2971.714384170531</v>
      </c>
      <c r="Y11" s="100">
        <f xml:space="preserve"> OpCost!Y$25</f>
        <v>-2971.714384170531</v>
      </c>
      <c r="Z11" s="100">
        <f xml:space="preserve"> OpCost!Z$25</f>
        <v>-3046.0072437747945</v>
      </c>
      <c r="AA11" s="100">
        <f xml:space="preserve"> OpCost!AA$25</f>
        <v>-3046.0072437747945</v>
      </c>
      <c r="AB11" s="100">
        <f xml:space="preserve"> OpCost!AB$25</f>
        <v>-3122.1574248691636</v>
      </c>
      <c r="AC11" s="100">
        <f xml:space="preserve"> OpCost!AC$25</f>
        <v>-3122.1574248691636</v>
      </c>
      <c r="AD11" s="100">
        <f xml:space="preserve"> OpCost!AD$25</f>
        <v>-3200.2113604908923</v>
      </c>
      <c r="AE11" s="100">
        <f xml:space="preserve"> OpCost!AE$25</f>
        <v>-3200.2113604908923</v>
      </c>
      <c r="AF11" s="100">
        <f xml:space="preserve"> OpCost!AF$25</f>
        <v>-3280.2166445031644</v>
      </c>
      <c r="AG11" s="100">
        <f xml:space="preserve"> OpCost!AG$25</f>
        <v>-3280.2166445031644</v>
      </c>
      <c r="AH11" s="100">
        <f xml:space="preserve"> OpCost!AH$25</f>
        <v>-3362.2220606157434</v>
      </c>
      <c r="AI11" s="100">
        <f xml:space="preserve"> OpCost!AI$25</f>
        <v>-3362.2220606157434</v>
      </c>
      <c r="AJ11" s="100">
        <f xml:space="preserve"> OpCost!AJ$25</f>
        <v>-3446.2776121311367</v>
      </c>
      <c r="AK11" s="100">
        <f xml:space="preserve"> OpCost!AK$25</f>
        <v>-3446.2776121311367</v>
      </c>
      <c r="AL11" s="100">
        <f xml:space="preserve"> OpCost!AL$25</f>
        <v>-3532.4345524344149</v>
      </c>
      <c r="AM11" s="100">
        <f xml:space="preserve"> OpCost!AM$25</f>
        <v>-3532.4345524344149</v>
      </c>
      <c r="AN11" s="100">
        <f xml:space="preserve"> OpCost!AN$25</f>
        <v>-3620.7454162452746</v>
      </c>
      <c r="AO11" s="100">
        <f xml:space="preserve"> OpCost!AO$25</f>
        <v>-3620.7454162452746</v>
      </c>
      <c r="AP11" s="100">
        <f xml:space="preserve"> OpCost!AP$25</f>
        <v>-3711.2640516514061</v>
      </c>
      <c r="AQ11" s="100">
        <f xml:space="preserve"> OpCost!AQ$25</f>
        <v>-3711.2640516514061</v>
      </c>
      <c r="AR11" s="100">
        <f xml:space="preserve"> OpCost!AR$25</f>
        <v>-3804.045652942691</v>
      </c>
      <c r="AS11" s="100">
        <f xml:space="preserve"> OpCost!AS$25</f>
        <v>-3804.045652942691</v>
      </c>
      <c r="AT11" s="100">
        <f xml:space="preserve"> OpCost!AT$25</f>
        <v>-3899.146794266258</v>
      </c>
      <c r="AU11" s="100">
        <f xml:space="preserve"> OpCost!AU$25</f>
        <v>-3899.146794266258</v>
      </c>
      <c r="AV11" s="100">
        <f xml:space="preserve"> OpCost!AV$25</f>
        <v>-3996.6254641229139</v>
      </c>
      <c r="AW11" s="100">
        <f xml:space="preserve"> OpCost!AW$25</f>
        <v>-3996.6254641229139</v>
      </c>
      <c r="AX11" s="100">
        <f xml:space="preserve"> OpCost!AX$25</f>
        <v>-4096.5411007259863</v>
      </c>
      <c r="AY11" s="100">
        <f xml:space="preserve"> OpCost!AY$25</f>
        <v>-4096.5411007259863</v>
      </c>
      <c r="AZ11" s="100">
        <f xml:space="preserve"> OpCost!AZ$25</f>
        <v>-4198.9546282441352</v>
      </c>
      <c r="BA11" s="100">
        <f xml:space="preserve"> OpCost!BA$25</f>
        <v>-4198.9546282441352</v>
      </c>
      <c r="BB11" s="100">
        <f xml:space="preserve"> OpCost!BB$25</f>
        <v>-4303.9284939502386</v>
      </c>
      <c r="BC11" s="100">
        <f xml:space="preserve"> OpCost!BC$25</f>
        <v>-4303.9284939502386</v>
      </c>
      <c r="BD11" s="100">
        <f xml:space="preserve"> OpCost!BD$25</f>
        <v>-4411.5267062989942</v>
      </c>
      <c r="BE11" s="100">
        <f xml:space="preserve"> OpCost!BE$25</f>
        <v>-4411.5267062989942</v>
      </c>
      <c r="BF11" s="100">
        <f xml:space="preserve"> OpCost!BF$25</f>
        <v>-4521.8148739564685</v>
      </c>
      <c r="BG11" s="100">
        <f xml:space="preserve"> OpCost!BG$25</f>
        <v>-4521.8148739564685</v>
      </c>
      <c r="BH11" s="100">
        <f xml:space="preserve"> OpCost!BH$25</f>
        <v>-4634.8602458053801</v>
      </c>
      <c r="BI11" s="100">
        <f xml:space="preserve"> OpCost!BI$25</f>
        <v>-4634.8602458053801</v>
      </c>
      <c r="BJ11" s="100">
        <f xml:space="preserve"> OpCost!BJ$25</f>
        <v>-4750.7317519505141</v>
      </c>
      <c r="BK11" s="100">
        <f xml:space="preserve"> OpCost!BK$25</f>
        <v>-4750.7317519505141</v>
      </c>
      <c r="BL11" s="100">
        <f xml:space="preserve"> OpCost!BL$25</f>
        <v>-4869.5000457492761</v>
      </c>
      <c r="BM11" s="100">
        <f xml:space="preserve"> OpCost!BM$25</f>
        <v>-4869.5000457492761</v>
      </c>
      <c r="BN11" s="100">
        <f xml:space="preserve"> OpCost!BN$25</f>
        <v>-4991.2375468930077</v>
      </c>
      <c r="BO11" s="100">
        <f xml:space="preserve"> OpCost!BO$25</f>
        <v>-4991.2375468930077</v>
      </c>
      <c r="BP11" s="100">
        <f xml:space="preserve"> OpCost!BP$25</f>
        <v>-5116.0184855653324</v>
      </c>
      <c r="BQ11" s="100">
        <f xml:space="preserve"> OpCost!BQ$25</f>
        <v>-5116.0184855653324</v>
      </c>
      <c r="BR11" s="100">
        <f xml:space="preserve"> OpCost!BR$25</f>
        <v>-5243.9189477044656</v>
      </c>
      <c r="BS11" s="100">
        <f xml:space="preserve"> OpCost!BS$25</f>
        <v>-5243.9189477044656</v>
      </c>
      <c r="BT11" s="100">
        <f xml:space="preserve"> OpCost!BT$25</f>
        <v>-5375.0169213970767</v>
      </c>
      <c r="BU11" s="100">
        <f xml:space="preserve"> OpCost!BU$25</f>
        <v>-5375.0169213970767</v>
      </c>
      <c r="BV11" s="100">
        <f xml:space="preserve"> OpCost!BV$25</f>
        <v>-5509.3923444320026</v>
      </c>
      <c r="BW11" s="100">
        <f xml:space="preserve"> OpCost!BW$25</f>
        <v>-5509.3923444320026</v>
      </c>
      <c r="BX11" s="100">
        <f xml:space="preserve"> OpCost!BX$25</f>
        <v>-5647.1271530428021</v>
      </c>
      <c r="BY11" s="100">
        <f xml:space="preserve"> OpCost!BY$25</f>
        <v>0</v>
      </c>
      <c r="BZ11" s="100">
        <f xml:space="preserve"> OpCost!BZ$25</f>
        <v>0</v>
      </c>
    </row>
    <row r="12" spans="1:78" x14ac:dyDescent="0.2">
      <c r="E12" s="100" t="str">
        <f xml:space="preserve"> OpCost!E$34</f>
        <v>Other operational cost</v>
      </c>
      <c r="F12" s="100" t="str">
        <f xml:space="preserve"> OpCost!F$34</f>
        <v>PL</v>
      </c>
      <c r="G12" s="100" t="str">
        <f xml:space="preserve"> OpCost!G$34</f>
        <v>EUR k</v>
      </c>
      <c r="H12" s="100">
        <f xml:space="preserve"> OpCost!H$34</f>
        <v>-2393.4694783396785</v>
      </c>
      <c r="I12" s="100">
        <f xml:space="preserve"> OpCost!I$34</f>
        <v>0</v>
      </c>
      <c r="J12" s="100">
        <f xml:space="preserve"> OpCost!J$34</f>
        <v>0</v>
      </c>
      <c r="K12" s="100">
        <f xml:space="preserve"> OpCost!K$34</f>
        <v>0</v>
      </c>
      <c r="L12" s="100">
        <f xml:space="preserve"> OpCost!L$34</f>
        <v>0</v>
      </c>
      <c r="M12" s="100">
        <f xml:space="preserve"> OpCost!M$34</f>
        <v>0</v>
      </c>
      <c r="N12" s="100">
        <f xml:space="preserve"> OpCost!N$34</f>
        <v>0</v>
      </c>
      <c r="O12" s="100">
        <f xml:space="preserve"> OpCost!O$34</f>
        <v>0</v>
      </c>
      <c r="P12" s="100">
        <f xml:space="preserve"> OpCost!P$34</f>
        <v>0</v>
      </c>
      <c r="Q12" s="100">
        <f xml:space="preserve"> OpCost!Q$34</f>
        <v>-26.922265624999998</v>
      </c>
      <c r="R12" s="100">
        <f xml:space="preserve"> OpCost!R$34</f>
        <v>-27.595322265624993</v>
      </c>
      <c r="S12" s="100">
        <f xml:space="preserve"> OpCost!S$34</f>
        <v>-27.595322265624993</v>
      </c>
      <c r="T12" s="100">
        <f xml:space="preserve"> OpCost!T$34</f>
        <v>-28.285205322265618</v>
      </c>
      <c r="U12" s="100">
        <f xml:space="preserve"> OpCost!U$34</f>
        <v>-28.285205322265618</v>
      </c>
      <c r="V12" s="100">
        <f xml:space="preserve"> OpCost!V$34</f>
        <v>-28.992335455322255</v>
      </c>
      <c r="W12" s="100">
        <f xml:space="preserve"> OpCost!W$34</f>
        <v>-28.992335455322255</v>
      </c>
      <c r="X12" s="100">
        <f xml:space="preserve"> OpCost!X$34</f>
        <v>-29.717143841705308</v>
      </c>
      <c r="Y12" s="100">
        <f xml:space="preserve"> OpCost!Y$34</f>
        <v>-29.717143841705308</v>
      </c>
      <c r="Z12" s="100">
        <f xml:space="preserve"> OpCost!Z$34</f>
        <v>-30.460072437747939</v>
      </c>
      <c r="AA12" s="100">
        <f xml:space="preserve"> OpCost!AA$34</f>
        <v>-30.460072437747939</v>
      </c>
      <c r="AB12" s="100">
        <f xml:space="preserve"> OpCost!AB$34</f>
        <v>-31.221574248691631</v>
      </c>
      <c r="AC12" s="100">
        <f xml:space="preserve"> OpCost!AC$34</f>
        <v>-31.221574248691631</v>
      </c>
      <c r="AD12" s="100">
        <f xml:space="preserve"> OpCost!AD$34</f>
        <v>-32.002113604908914</v>
      </c>
      <c r="AE12" s="100">
        <f xml:space="preserve"> OpCost!AE$34</f>
        <v>-32.002113604908914</v>
      </c>
      <c r="AF12" s="100">
        <f xml:space="preserve"> OpCost!AF$34</f>
        <v>-32.802166445031638</v>
      </c>
      <c r="AG12" s="100">
        <f xml:space="preserve"> OpCost!AG$34</f>
        <v>-32.802166445031638</v>
      </c>
      <c r="AH12" s="100">
        <f xml:space="preserve"> OpCost!AH$34</f>
        <v>-33.622220606157427</v>
      </c>
      <c r="AI12" s="100">
        <f xml:space="preserve"> OpCost!AI$34</f>
        <v>-33.622220606157427</v>
      </c>
      <c r="AJ12" s="100">
        <f xml:space="preserve"> OpCost!AJ$34</f>
        <v>-34.462776121311364</v>
      </c>
      <c r="AK12" s="100">
        <f xml:space="preserve"> OpCost!AK$34</f>
        <v>-34.462776121311364</v>
      </c>
      <c r="AL12" s="100">
        <f xml:space="preserve"> OpCost!AL$34</f>
        <v>-35.324345524344139</v>
      </c>
      <c r="AM12" s="100">
        <f xml:space="preserve"> OpCost!AM$34</f>
        <v>-35.324345524344139</v>
      </c>
      <c r="AN12" s="100">
        <f xml:space="preserve"> OpCost!AN$34</f>
        <v>-36.207454162452741</v>
      </c>
      <c r="AO12" s="100">
        <f xml:space="preserve"> OpCost!AO$34</f>
        <v>-36.207454162452741</v>
      </c>
      <c r="AP12" s="100">
        <f xml:space="preserve"> OpCost!AP$34</f>
        <v>-37.112640516514055</v>
      </c>
      <c r="AQ12" s="100">
        <f xml:space="preserve"> OpCost!AQ$34</f>
        <v>-37.112640516514055</v>
      </c>
      <c r="AR12" s="100">
        <f xml:space="preserve"> OpCost!AR$34</f>
        <v>-38.040456529426905</v>
      </c>
      <c r="AS12" s="100">
        <f xml:space="preserve"> OpCost!AS$34</f>
        <v>-38.040456529426905</v>
      </c>
      <c r="AT12" s="100">
        <f xml:space="preserve"> OpCost!AT$34</f>
        <v>-38.991467942662574</v>
      </c>
      <c r="AU12" s="100">
        <f xml:space="preserve"> OpCost!AU$34</f>
        <v>-38.991467942662574</v>
      </c>
      <c r="AV12" s="100">
        <f xml:space="preserve"> OpCost!AV$34</f>
        <v>-39.966254641229135</v>
      </c>
      <c r="AW12" s="100">
        <f xml:space="preserve"> OpCost!AW$34</f>
        <v>-39.966254641229135</v>
      </c>
      <c r="AX12" s="100">
        <f xml:space="preserve"> OpCost!AX$34</f>
        <v>-40.965411007259853</v>
      </c>
      <c r="AY12" s="100">
        <f xml:space="preserve"> OpCost!AY$34</f>
        <v>-40.965411007259853</v>
      </c>
      <c r="AZ12" s="100">
        <f xml:space="preserve"> OpCost!AZ$34</f>
        <v>-41.989546282441346</v>
      </c>
      <c r="BA12" s="100">
        <f xml:space="preserve"> OpCost!BA$34</f>
        <v>-41.989546282441346</v>
      </c>
      <c r="BB12" s="100">
        <f xml:space="preserve"> OpCost!BB$34</f>
        <v>-43.039284939502373</v>
      </c>
      <c r="BC12" s="100">
        <f xml:space="preserve"> OpCost!BC$34</f>
        <v>-43.039284939502373</v>
      </c>
      <c r="BD12" s="100">
        <f xml:space="preserve"> OpCost!BD$34</f>
        <v>-44.115267062989929</v>
      </c>
      <c r="BE12" s="100">
        <f xml:space="preserve"> OpCost!BE$34</f>
        <v>-44.115267062989929</v>
      </c>
      <c r="BF12" s="100">
        <f xml:space="preserve"> OpCost!BF$34</f>
        <v>-45.218148739564676</v>
      </c>
      <c r="BG12" s="100">
        <f xml:space="preserve"> OpCost!BG$34</f>
        <v>-45.218148739564676</v>
      </c>
      <c r="BH12" s="100">
        <f xml:space="preserve"> OpCost!BH$34</f>
        <v>-46.34860245805379</v>
      </c>
      <c r="BI12" s="100">
        <f xml:space="preserve"> OpCost!BI$34</f>
        <v>-46.34860245805379</v>
      </c>
      <c r="BJ12" s="100">
        <f xml:space="preserve"> OpCost!BJ$34</f>
        <v>-47.507317519505129</v>
      </c>
      <c r="BK12" s="100">
        <f xml:space="preserve"> OpCost!BK$34</f>
        <v>-47.507317519505129</v>
      </c>
      <c r="BL12" s="100">
        <f xml:space="preserve"> OpCost!BL$34</f>
        <v>-48.695000457492753</v>
      </c>
      <c r="BM12" s="100">
        <f xml:space="preserve"> OpCost!BM$34</f>
        <v>-48.695000457492753</v>
      </c>
      <c r="BN12" s="100">
        <f xml:space="preserve"> OpCost!BN$34</f>
        <v>-49.912375468930072</v>
      </c>
      <c r="BO12" s="100">
        <f xml:space="preserve"> OpCost!BO$34</f>
        <v>-49.912375468930072</v>
      </c>
      <c r="BP12" s="100">
        <f xml:space="preserve"> OpCost!BP$34</f>
        <v>-51.160184855653313</v>
      </c>
      <c r="BQ12" s="100">
        <f xml:space="preserve"> OpCost!BQ$34</f>
        <v>-51.160184855653313</v>
      </c>
      <c r="BR12" s="100">
        <f xml:space="preserve"> OpCost!BR$34</f>
        <v>-52.439189477044643</v>
      </c>
      <c r="BS12" s="100">
        <f xml:space="preserve"> OpCost!BS$34</f>
        <v>-52.439189477044643</v>
      </c>
      <c r="BT12" s="100">
        <f xml:space="preserve"> OpCost!BT$34</f>
        <v>-53.75016921397075</v>
      </c>
      <c r="BU12" s="100">
        <f xml:space="preserve"> OpCost!BU$34</f>
        <v>-53.75016921397075</v>
      </c>
      <c r="BV12" s="100">
        <f xml:space="preserve"> OpCost!BV$34</f>
        <v>-55.093923444320012</v>
      </c>
      <c r="BW12" s="100">
        <f xml:space="preserve"> OpCost!BW$34</f>
        <v>-55.093923444320012</v>
      </c>
      <c r="BX12" s="100">
        <f xml:space="preserve"> OpCost!BX$34</f>
        <v>-56.471271530428012</v>
      </c>
      <c r="BY12" s="100">
        <f xml:space="preserve"> OpCost!BY$34</f>
        <v>0</v>
      </c>
      <c r="BZ12" s="100">
        <f xml:space="preserve"> OpCost!BZ$34</f>
        <v>0</v>
      </c>
    </row>
    <row r="13" spans="1:78" s="234" customFormat="1" x14ac:dyDescent="0.2">
      <c r="A13" s="25"/>
      <c r="B13" s="25"/>
      <c r="C13" s="74"/>
      <c r="D13" s="75"/>
      <c r="E13" s="234" t="s">
        <v>121</v>
      </c>
      <c r="G13" s="234" t="s">
        <v>105</v>
      </c>
      <c r="H13" s="234">
        <f xml:space="preserve"> SUM(J13:BZ13)</f>
        <v>1211693.8783604882</v>
      </c>
      <c r="J13" s="234">
        <f xml:space="preserve"> SUM(J9:J12)</f>
        <v>0</v>
      </c>
      <c r="K13" s="234">
        <f t="shared" ref="K13:BV13" si="0" xml:space="preserve"> SUM(K9:K12)</f>
        <v>0</v>
      </c>
      <c r="L13" s="234">
        <f t="shared" si="0"/>
        <v>0</v>
      </c>
      <c r="M13" s="234">
        <f t="shared" si="0"/>
        <v>0</v>
      </c>
      <c r="N13" s="234">
        <f t="shared" si="0"/>
        <v>0</v>
      </c>
      <c r="O13" s="234">
        <f t="shared" si="0"/>
        <v>0</v>
      </c>
      <c r="P13" s="234">
        <f t="shared" si="0"/>
        <v>0</v>
      </c>
      <c r="Q13" s="234">
        <f t="shared" si="0"/>
        <v>7262.4494165039014</v>
      </c>
      <c r="R13" s="234">
        <f t="shared" si="0"/>
        <v>7741.1820903335511</v>
      </c>
      <c r="S13" s="234">
        <f t="shared" si="0"/>
        <v>7741.1820903335511</v>
      </c>
      <c r="T13" s="234">
        <f t="shared" si="0"/>
        <v>8246.9273850788068</v>
      </c>
      <c r="U13" s="234">
        <f t="shared" si="0"/>
        <v>8246.9273850788068</v>
      </c>
      <c r="V13" s="234">
        <f t="shared" si="0"/>
        <v>8781.1222341560897</v>
      </c>
      <c r="W13" s="234">
        <f t="shared" si="0"/>
        <v>8781.1222341560897</v>
      </c>
      <c r="X13" s="234">
        <f t="shared" si="0"/>
        <v>9345.2780512231038</v>
      </c>
      <c r="Y13" s="234">
        <f t="shared" si="0"/>
        <v>9345.2780512231038</v>
      </c>
      <c r="Z13" s="234">
        <f t="shared" si="0"/>
        <v>9940.984544128205</v>
      </c>
      <c r="AA13" s="234">
        <f t="shared" si="0"/>
        <v>9940.984544128205</v>
      </c>
      <c r="AB13" s="234">
        <f t="shared" si="0"/>
        <v>10569.913723025678</v>
      </c>
      <c r="AC13" s="234">
        <f t="shared" si="0"/>
        <v>10569.913723025678</v>
      </c>
      <c r="AD13" s="234">
        <f t="shared" si="0"/>
        <v>11233.824112513606</v>
      </c>
      <c r="AE13" s="234">
        <f t="shared" si="0"/>
        <v>11233.824112513606</v>
      </c>
      <c r="AF13" s="234">
        <f t="shared" si="0"/>
        <v>11934.56517815086</v>
      </c>
      <c r="AG13" s="234">
        <f t="shared" si="0"/>
        <v>11934.56517815086</v>
      </c>
      <c r="AH13" s="234">
        <f t="shared" si="0"/>
        <v>12674.081978234528</v>
      </c>
      <c r="AI13" s="234">
        <f t="shared" si="0"/>
        <v>12674.081978234528</v>
      </c>
      <c r="AJ13" s="234">
        <f t="shared" si="0"/>
        <v>13454.420052270927</v>
      </c>
      <c r="AK13" s="234">
        <f t="shared" si="0"/>
        <v>13454.420052270927</v>
      </c>
      <c r="AL13" s="234">
        <f t="shared" si="0"/>
        <v>14277.730558152623</v>
      </c>
      <c r="AM13" s="234">
        <f t="shared" si="0"/>
        <v>14277.730558152623</v>
      </c>
      <c r="AN13" s="234">
        <f t="shared" si="0"/>
        <v>15146.27567066297</v>
      </c>
      <c r="AO13" s="234">
        <f t="shared" si="0"/>
        <v>15146.27567066297</v>
      </c>
      <c r="AP13" s="234">
        <f t="shared" si="0"/>
        <v>16062.434254569249</v>
      </c>
      <c r="AQ13" s="234">
        <f t="shared" si="0"/>
        <v>16062.434254569249</v>
      </c>
      <c r="AR13" s="234">
        <f t="shared" si="0"/>
        <v>17028.707826237754</v>
      </c>
      <c r="AS13" s="234">
        <f t="shared" si="0"/>
        <v>17028.707826237754</v>
      </c>
      <c r="AT13" s="234">
        <f t="shared" si="0"/>
        <v>18047.726818410254</v>
      </c>
      <c r="AU13" s="234">
        <f t="shared" si="0"/>
        <v>18047.726818410254</v>
      </c>
      <c r="AV13" s="234">
        <f t="shared" si="0"/>
        <v>19122.257163523216</v>
      </c>
      <c r="AW13" s="234">
        <f t="shared" si="0"/>
        <v>19122.257163523216</v>
      </c>
      <c r="AX13" s="234">
        <f t="shared" si="0"/>
        <v>20255.207211730798</v>
      </c>
      <c r="AY13" s="234">
        <f t="shared" si="0"/>
        <v>20255.207211730798</v>
      </c>
      <c r="AZ13" s="234">
        <f t="shared" si="0"/>
        <v>21449.635000611481</v>
      </c>
      <c r="BA13" s="234">
        <f t="shared" si="0"/>
        <v>21449.635000611481</v>
      </c>
      <c r="BB13" s="234">
        <f t="shared" si="0"/>
        <v>22708.755894398935</v>
      </c>
      <c r="BC13" s="234">
        <f t="shared" si="0"/>
        <v>22708.755894398935</v>
      </c>
      <c r="BD13" s="234">
        <f t="shared" si="0"/>
        <v>24035.950611481407</v>
      </c>
      <c r="BE13" s="234">
        <f t="shared" si="0"/>
        <v>24035.950611481407</v>
      </c>
      <c r="BF13" s="234">
        <f t="shared" si="0"/>
        <v>25434.773659864404</v>
      </c>
      <c r="BG13" s="234">
        <f t="shared" si="0"/>
        <v>25434.773659864404</v>
      </c>
      <c r="BH13" s="234">
        <f t="shared" si="0"/>
        <v>26908.962201288701</v>
      </c>
      <c r="BI13" s="234">
        <f t="shared" si="0"/>
        <v>26908.962201288701</v>
      </c>
      <c r="BJ13" s="234">
        <f t="shared" si="0"/>
        <v>28462.445365744934</v>
      </c>
      <c r="BK13" s="234">
        <f t="shared" si="0"/>
        <v>28462.445365744934</v>
      </c>
      <c r="BL13" s="234">
        <f t="shared" si="0"/>
        <v>30099.354039227175</v>
      </c>
      <c r="BM13" s="234">
        <f t="shared" si="0"/>
        <v>30099.354039227175</v>
      </c>
      <c r="BN13" s="234">
        <f t="shared" si="0"/>
        <v>31824.031148725495</v>
      </c>
      <c r="BO13" s="234">
        <f t="shared" si="0"/>
        <v>31824.031148725495</v>
      </c>
      <c r="BP13" s="234">
        <f t="shared" si="0"/>
        <v>33641.042469673717</v>
      </c>
      <c r="BQ13" s="234">
        <f t="shared" si="0"/>
        <v>33641.042469673717</v>
      </c>
      <c r="BR13" s="234">
        <f t="shared" si="0"/>
        <v>35555.187982346055</v>
      </c>
      <c r="BS13" s="234">
        <f t="shared" si="0"/>
        <v>35555.187982346055</v>
      </c>
      <c r="BT13" s="234">
        <f t="shared" si="0"/>
        <v>37571.513805038536</v>
      </c>
      <c r="BU13" s="234">
        <f t="shared" si="0"/>
        <v>37571.513805038536</v>
      </c>
      <c r="BV13" s="234">
        <f t="shared" si="0"/>
        <v>39695.324733281981</v>
      </c>
      <c r="BW13" s="234">
        <f t="shared" ref="BW13:BZ13" si="1" xml:space="preserve"> SUM(BW9:BW12)</f>
        <v>39695.324733281981</v>
      </c>
      <c r="BX13" s="234">
        <f t="shared" si="1"/>
        <v>41932.197415814364</v>
      </c>
      <c r="BY13" s="234">
        <f t="shared" si="1"/>
        <v>0</v>
      </c>
      <c r="BZ13" s="234">
        <f t="shared" si="1"/>
        <v>0</v>
      </c>
    </row>
    <row r="14" spans="1:78" s="76" customFormat="1" x14ac:dyDescent="0.2">
      <c r="A14" s="25"/>
      <c r="B14" s="25"/>
      <c r="C14" s="74"/>
      <c r="D14" s="75"/>
    </row>
    <row r="15" spans="1:78" x14ac:dyDescent="0.2">
      <c r="E15" s="100" t="str">
        <f xml:space="preserve"> Capex!E$19</f>
        <v>Infrastructure cost</v>
      </c>
      <c r="F15" s="100" t="str">
        <f xml:space="preserve"> Capex!F$19</f>
        <v>CF</v>
      </c>
      <c r="G15" s="100" t="str">
        <f xml:space="preserve"> Capex!G$19</f>
        <v>EUR k</v>
      </c>
      <c r="H15" s="100">
        <f xml:space="preserve"> Capex!H$19</f>
        <v>-200000.00000000003</v>
      </c>
      <c r="I15" s="100">
        <f xml:space="preserve"> Capex!I$19</f>
        <v>0</v>
      </c>
      <c r="J15" s="100">
        <f xml:space="preserve"> Capex!J$19</f>
        <v>0</v>
      </c>
      <c r="K15" s="100">
        <f xml:space="preserve"> Capex!K$19</f>
        <v>-33333.333333333336</v>
      </c>
      <c r="L15" s="100">
        <f xml:space="preserve"> Capex!L$19</f>
        <v>-33333.333333333336</v>
      </c>
      <c r="M15" s="100">
        <f xml:space="preserve"> Capex!M$19</f>
        <v>-33333.333333333336</v>
      </c>
      <c r="N15" s="100">
        <f xml:space="preserve"> Capex!N$19</f>
        <v>-33333.333333333336</v>
      </c>
      <c r="O15" s="100">
        <f xml:space="preserve"> Capex!O$19</f>
        <v>-33333.333333333336</v>
      </c>
      <c r="P15" s="100">
        <f xml:space="preserve"> Capex!P$19</f>
        <v>-33333.333333333336</v>
      </c>
      <c r="Q15" s="100">
        <f xml:space="preserve"> Capex!Q$19</f>
        <v>0</v>
      </c>
      <c r="R15" s="100">
        <f xml:space="preserve"> Capex!R$19</f>
        <v>0</v>
      </c>
      <c r="S15" s="100">
        <f xml:space="preserve"> Capex!S$19</f>
        <v>0</v>
      </c>
      <c r="T15" s="100">
        <f xml:space="preserve"> Capex!T$19</f>
        <v>0</v>
      </c>
      <c r="U15" s="100">
        <f xml:space="preserve"> Capex!U$19</f>
        <v>0</v>
      </c>
      <c r="V15" s="100">
        <f xml:space="preserve"> Capex!V$19</f>
        <v>0</v>
      </c>
      <c r="W15" s="100">
        <f xml:space="preserve"> Capex!W$19</f>
        <v>0</v>
      </c>
      <c r="X15" s="100">
        <f xml:space="preserve"> Capex!X$19</f>
        <v>0</v>
      </c>
      <c r="Y15" s="100">
        <f xml:space="preserve"> Capex!Y$19</f>
        <v>0</v>
      </c>
      <c r="Z15" s="100">
        <f xml:space="preserve"> Capex!Z$19</f>
        <v>0</v>
      </c>
      <c r="AA15" s="100">
        <f xml:space="preserve"> Capex!AA$19</f>
        <v>0</v>
      </c>
      <c r="AB15" s="100">
        <f xml:space="preserve"> Capex!AB$19</f>
        <v>0</v>
      </c>
      <c r="AC15" s="100">
        <f xml:space="preserve"> Capex!AC$19</f>
        <v>0</v>
      </c>
      <c r="AD15" s="100">
        <f xml:space="preserve"> Capex!AD$19</f>
        <v>0</v>
      </c>
      <c r="AE15" s="100">
        <f xml:space="preserve"> Capex!AE$19</f>
        <v>0</v>
      </c>
      <c r="AF15" s="100">
        <f xml:space="preserve"> Capex!AF$19</f>
        <v>0</v>
      </c>
      <c r="AG15" s="100">
        <f xml:space="preserve"> Capex!AG$19</f>
        <v>0</v>
      </c>
      <c r="AH15" s="100">
        <f xml:space="preserve"> Capex!AH$19</f>
        <v>0</v>
      </c>
      <c r="AI15" s="100">
        <f xml:space="preserve"> Capex!AI$19</f>
        <v>0</v>
      </c>
      <c r="AJ15" s="100">
        <f xml:space="preserve"> Capex!AJ$19</f>
        <v>0</v>
      </c>
      <c r="AK15" s="100">
        <f xml:space="preserve"> Capex!AK$19</f>
        <v>0</v>
      </c>
      <c r="AL15" s="100">
        <f xml:space="preserve"> Capex!AL$19</f>
        <v>0</v>
      </c>
      <c r="AM15" s="100">
        <f xml:space="preserve"> Capex!AM$19</f>
        <v>0</v>
      </c>
      <c r="AN15" s="100">
        <f xml:space="preserve"> Capex!AN$19</f>
        <v>0</v>
      </c>
      <c r="AO15" s="100">
        <f xml:space="preserve"> Capex!AO$19</f>
        <v>0</v>
      </c>
      <c r="AP15" s="100">
        <f xml:space="preserve"> Capex!AP$19</f>
        <v>0</v>
      </c>
      <c r="AQ15" s="100">
        <f xml:space="preserve"> Capex!AQ$19</f>
        <v>0</v>
      </c>
      <c r="AR15" s="100">
        <f xml:space="preserve"> Capex!AR$19</f>
        <v>0</v>
      </c>
      <c r="AS15" s="100">
        <f xml:space="preserve"> Capex!AS$19</f>
        <v>0</v>
      </c>
      <c r="AT15" s="100">
        <f xml:space="preserve"> Capex!AT$19</f>
        <v>0</v>
      </c>
      <c r="AU15" s="100">
        <f xml:space="preserve"> Capex!AU$19</f>
        <v>0</v>
      </c>
      <c r="AV15" s="100">
        <f xml:space="preserve"> Capex!AV$19</f>
        <v>0</v>
      </c>
      <c r="AW15" s="100">
        <f xml:space="preserve"> Capex!AW$19</f>
        <v>0</v>
      </c>
      <c r="AX15" s="100">
        <f xml:space="preserve"> Capex!AX$19</f>
        <v>0</v>
      </c>
      <c r="AY15" s="100">
        <f xml:space="preserve"> Capex!AY$19</f>
        <v>0</v>
      </c>
      <c r="AZ15" s="100">
        <f xml:space="preserve"> Capex!AZ$19</f>
        <v>0</v>
      </c>
      <c r="BA15" s="100">
        <f xml:space="preserve"> Capex!BA$19</f>
        <v>0</v>
      </c>
      <c r="BB15" s="100">
        <f xml:space="preserve"> Capex!BB$19</f>
        <v>0</v>
      </c>
      <c r="BC15" s="100">
        <f xml:space="preserve"> Capex!BC$19</f>
        <v>0</v>
      </c>
      <c r="BD15" s="100">
        <f xml:space="preserve"> Capex!BD$19</f>
        <v>0</v>
      </c>
      <c r="BE15" s="100">
        <f xml:space="preserve"> Capex!BE$19</f>
        <v>0</v>
      </c>
      <c r="BF15" s="100">
        <f xml:space="preserve"> Capex!BF$19</f>
        <v>0</v>
      </c>
      <c r="BG15" s="100">
        <f xml:space="preserve"> Capex!BG$19</f>
        <v>0</v>
      </c>
      <c r="BH15" s="100">
        <f xml:space="preserve"> Capex!BH$19</f>
        <v>0</v>
      </c>
      <c r="BI15" s="100">
        <f xml:space="preserve"> Capex!BI$19</f>
        <v>0</v>
      </c>
      <c r="BJ15" s="100">
        <f xml:space="preserve"> Capex!BJ$19</f>
        <v>0</v>
      </c>
      <c r="BK15" s="100">
        <f xml:space="preserve"> Capex!BK$19</f>
        <v>0</v>
      </c>
      <c r="BL15" s="100">
        <f xml:space="preserve"> Capex!BL$19</f>
        <v>0</v>
      </c>
      <c r="BM15" s="100">
        <f xml:space="preserve"> Capex!BM$19</f>
        <v>0</v>
      </c>
      <c r="BN15" s="100">
        <f xml:space="preserve"> Capex!BN$19</f>
        <v>0</v>
      </c>
      <c r="BO15" s="100">
        <f xml:space="preserve"> Capex!BO$19</f>
        <v>0</v>
      </c>
      <c r="BP15" s="100">
        <f xml:space="preserve"> Capex!BP$19</f>
        <v>0</v>
      </c>
      <c r="BQ15" s="100">
        <f xml:space="preserve"> Capex!BQ$19</f>
        <v>0</v>
      </c>
      <c r="BR15" s="100">
        <f xml:space="preserve"> Capex!BR$19</f>
        <v>0</v>
      </c>
      <c r="BS15" s="100">
        <f xml:space="preserve"> Capex!BS$19</f>
        <v>0</v>
      </c>
      <c r="BT15" s="100">
        <f xml:space="preserve"> Capex!BT$19</f>
        <v>0</v>
      </c>
      <c r="BU15" s="100">
        <f xml:space="preserve"> Capex!BU$19</f>
        <v>0</v>
      </c>
      <c r="BV15" s="100">
        <f xml:space="preserve"> Capex!BV$19</f>
        <v>0</v>
      </c>
      <c r="BW15" s="100">
        <f xml:space="preserve"> Capex!BW$19</f>
        <v>0</v>
      </c>
      <c r="BX15" s="100">
        <f xml:space="preserve"> Capex!BX$19</f>
        <v>0</v>
      </c>
      <c r="BY15" s="100">
        <f xml:space="preserve"> Capex!BY$19</f>
        <v>0</v>
      </c>
      <c r="BZ15" s="100">
        <f xml:space="preserve"> Capex!BZ$19</f>
        <v>0</v>
      </c>
    </row>
    <row r="16" spans="1:78" s="241" customFormat="1" x14ac:dyDescent="0.2">
      <c r="A16" s="172"/>
      <c r="B16" s="172"/>
      <c r="C16" s="173"/>
      <c r="D16" s="174"/>
      <c r="E16" s="241" t="s">
        <v>77</v>
      </c>
      <c r="G16" s="241" t="s">
        <v>105</v>
      </c>
      <c r="H16" s="241">
        <f xml:space="preserve"> SUM(J16:BZ16)</f>
        <v>1011693.8783604881</v>
      </c>
      <c r="J16" s="241">
        <f xml:space="preserve"> J13 + SUM(J15:J15)</f>
        <v>0</v>
      </c>
      <c r="K16" s="241">
        <f t="shared" ref="K16:BV16" si="2" xml:space="preserve"> K13 + SUM(K15:K15)</f>
        <v>-33333.333333333336</v>
      </c>
      <c r="L16" s="241">
        <f t="shared" si="2"/>
        <v>-33333.333333333336</v>
      </c>
      <c r="M16" s="241">
        <f t="shared" si="2"/>
        <v>-33333.333333333336</v>
      </c>
      <c r="N16" s="241">
        <f t="shared" si="2"/>
        <v>-33333.333333333336</v>
      </c>
      <c r="O16" s="241">
        <f t="shared" si="2"/>
        <v>-33333.333333333336</v>
      </c>
      <c r="P16" s="241">
        <f t="shared" si="2"/>
        <v>-33333.333333333336</v>
      </c>
      <c r="Q16" s="241">
        <f t="shared" si="2"/>
        <v>7262.4494165039014</v>
      </c>
      <c r="R16" s="241">
        <f t="shared" si="2"/>
        <v>7741.1820903335511</v>
      </c>
      <c r="S16" s="241">
        <f t="shared" si="2"/>
        <v>7741.1820903335511</v>
      </c>
      <c r="T16" s="241">
        <f t="shared" si="2"/>
        <v>8246.9273850788068</v>
      </c>
      <c r="U16" s="241">
        <f t="shared" si="2"/>
        <v>8246.9273850788068</v>
      </c>
      <c r="V16" s="241">
        <f t="shared" si="2"/>
        <v>8781.1222341560897</v>
      </c>
      <c r="W16" s="241">
        <f t="shared" si="2"/>
        <v>8781.1222341560897</v>
      </c>
      <c r="X16" s="241">
        <f t="shared" si="2"/>
        <v>9345.2780512231038</v>
      </c>
      <c r="Y16" s="241">
        <f t="shared" si="2"/>
        <v>9345.2780512231038</v>
      </c>
      <c r="Z16" s="241">
        <f t="shared" si="2"/>
        <v>9940.984544128205</v>
      </c>
      <c r="AA16" s="241">
        <f t="shared" si="2"/>
        <v>9940.984544128205</v>
      </c>
      <c r="AB16" s="241">
        <f t="shared" si="2"/>
        <v>10569.913723025678</v>
      </c>
      <c r="AC16" s="241">
        <f t="shared" si="2"/>
        <v>10569.913723025678</v>
      </c>
      <c r="AD16" s="241">
        <f t="shared" si="2"/>
        <v>11233.824112513606</v>
      </c>
      <c r="AE16" s="241">
        <f t="shared" si="2"/>
        <v>11233.824112513606</v>
      </c>
      <c r="AF16" s="241">
        <f t="shared" si="2"/>
        <v>11934.56517815086</v>
      </c>
      <c r="AG16" s="241">
        <f t="shared" si="2"/>
        <v>11934.56517815086</v>
      </c>
      <c r="AH16" s="241">
        <f t="shared" si="2"/>
        <v>12674.081978234528</v>
      </c>
      <c r="AI16" s="241">
        <f t="shared" si="2"/>
        <v>12674.081978234528</v>
      </c>
      <c r="AJ16" s="241">
        <f t="shared" si="2"/>
        <v>13454.420052270927</v>
      </c>
      <c r="AK16" s="241">
        <f t="shared" si="2"/>
        <v>13454.420052270927</v>
      </c>
      <c r="AL16" s="241">
        <f t="shared" si="2"/>
        <v>14277.730558152623</v>
      </c>
      <c r="AM16" s="241">
        <f t="shared" si="2"/>
        <v>14277.730558152623</v>
      </c>
      <c r="AN16" s="241">
        <f t="shared" si="2"/>
        <v>15146.27567066297</v>
      </c>
      <c r="AO16" s="241">
        <f t="shared" si="2"/>
        <v>15146.27567066297</v>
      </c>
      <c r="AP16" s="241">
        <f t="shared" si="2"/>
        <v>16062.434254569249</v>
      </c>
      <c r="AQ16" s="241">
        <f t="shared" si="2"/>
        <v>16062.434254569249</v>
      </c>
      <c r="AR16" s="241">
        <f t="shared" si="2"/>
        <v>17028.707826237754</v>
      </c>
      <c r="AS16" s="241">
        <f t="shared" si="2"/>
        <v>17028.707826237754</v>
      </c>
      <c r="AT16" s="241">
        <f t="shared" si="2"/>
        <v>18047.726818410254</v>
      </c>
      <c r="AU16" s="241">
        <f t="shared" si="2"/>
        <v>18047.726818410254</v>
      </c>
      <c r="AV16" s="241">
        <f t="shared" si="2"/>
        <v>19122.257163523216</v>
      </c>
      <c r="AW16" s="241">
        <f t="shared" si="2"/>
        <v>19122.257163523216</v>
      </c>
      <c r="AX16" s="241">
        <f t="shared" si="2"/>
        <v>20255.207211730798</v>
      </c>
      <c r="AY16" s="241">
        <f t="shared" si="2"/>
        <v>20255.207211730798</v>
      </c>
      <c r="AZ16" s="241">
        <f t="shared" si="2"/>
        <v>21449.635000611481</v>
      </c>
      <c r="BA16" s="241">
        <f t="shared" si="2"/>
        <v>21449.635000611481</v>
      </c>
      <c r="BB16" s="241">
        <f t="shared" si="2"/>
        <v>22708.755894398935</v>
      </c>
      <c r="BC16" s="241">
        <f t="shared" si="2"/>
        <v>22708.755894398935</v>
      </c>
      <c r="BD16" s="241">
        <f t="shared" si="2"/>
        <v>24035.950611481407</v>
      </c>
      <c r="BE16" s="241">
        <f t="shared" si="2"/>
        <v>24035.950611481407</v>
      </c>
      <c r="BF16" s="241">
        <f t="shared" si="2"/>
        <v>25434.773659864404</v>
      </c>
      <c r="BG16" s="241">
        <f t="shared" si="2"/>
        <v>25434.773659864404</v>
      </c>
      <c r="BH16" s="241">
        <f t="shared" si="2"/>
        <v>26908.962201288701</v>
      </c>
      <c r="BI16" s="241">
        <f t="shared" si="2"/>
        <v>26908.962201288701</v>
      </c>
      <c r="BJ16" s="241">
        <f t="shared" si="2"/>
        <v>28462.445365744934</v>
      </c>
      <c r="BK16" s="241">
        <f t="shared" si="2"/>
        <v>28462.445365744934</v>
      </c>
      <c r="BL16" s="241">
        <f t="shared" si="2"/>
        <v>30099.354039227175</v>
      </c>
      <c r="BM16" s="241">
        <f t="shared" si="2"/>
        <v>30099.354039227175</v>
      </c>
      <c r="BN16" s="241">
        <f t="shared" si="2"/>
        <v>31824.031148725495</v>
      </c>
      <c r="BO16" s="241">
        <f t="shared" si="2"/>
        <v>31824.031148725495</v>
      </c>
      <c r="BP16" s="241">
        <f t="shared" si="2"/>
        <v>33641.042469673717</v>
      </c>
      <c r="BQ16" s="241">
        <f t="shared" si="2"/>
        <v>33641.042469673717</v>
      </c>
      <c r="BR16" s="241">
        <f t="shared" si="2"/>
        <v>35555.187982346055</v>
      </c>
      <c r="BS16" s="241">
        <f t="shared" si="2"/>
        <v>35555.187982346055</v>
      </c>
      <c r="BT16" s="241">
        <f t="shared" si="2"/>
        <v>37571.513805038536</v>
      </c>
      <c r="BU16" s="241">
        <f t="shared" si="2"/>
        <v>37571.513805038536</v>
      </c>
      <c r="BV16" s="241">
        <f t="shared" si="2"/>
        <v>39695.324733281981</v>
      </c>
      <c r="BW16" s="241">
        <f t="shared" ref="BW16:BZ16" si="3" xml:space="preserve"> BW13 + SUM(BW15:BW15)</f>
        <v>39695.324733281981</v>
      </c>
      <c r="BX16" s="241">
        <f t="shared" si="3"/>
        <v>41932.197415814364</v>
      </c>
      <c r="BY16" s="241">
        <f t="shared" si="3"/>
        <v>0</v>
      </c>
      <c r="BZ16" s="241">
        <f t="shared" si="3"/>
        <v>0</v>
      </c>
    </row>
  </sheetData>
  <phoneticPr fontId="4" type="noConversion"/>
  <conditionalFormatting sqref="CA3:IU3">
    <cfRule type="cellIs" dxfId="5" priority="8" stopIfTrue="1" operator="equal">
      <formula>"Actuals"</formula>
    </cfRule>
    <cfRule type="cellIs" dxfId="4" priority="9" stopIfTrue="1" operator="equal">
      <formula>"Post-Frcst"</formula>
    </cfRule>
    <cfRule type="cellIs" dxfId="3" priority="10" stopIfTrue="1" operator="equal">
      <formula>"Forecast"</formula>
    </cfRule>
  </conditionalFormatting>
  <conditionalFormatting sqref="J3:BZ3">
    <cfRule type="cellIs" dxfId="2" priority="1" stopIfTrue="1" operator="equal">
      <formula>"Construction"</formula>
    </cfRule>
    <cfRule type="cellIs" dxfId="1" priority="2" stopIfTrue="1" operator="equal">
      <formula>"Fin Close"</formula>
    </cfRule>
    <cfRule type="cellIs" dxfId="0" priority="3" stopIfTrue="1" operator="equal">
      <formula>"Operations"</formula>
    </cfRule>
  </conditionalFormatting>
  <printOptions headings="1"/>
  <pageMargins left="1.9" right="1.9" top="2.5" bottom="2.5" header="1.3" footer="1.3"/>
  <pageSetup paperSize="9" scale="55" orientation="landscape" blackAndWhite="1" r:id="rId1"/>
  <headerFooter alignWithMargins="0">
    <oddHeader>&amp;LPROJECT [XXX]&amp;CSheet:&amp;A&amp;RSTRICTLY CONFIDENTIAL</oddHeader>
    <oddFooter>&amp;L&amp;F ( Printed on &amp;D at &amp;T )&amp;RPage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InpC</vt:lpstr>
      <vt:lpstr>Time</vt:lpstr>
      <vt:lpstr>Esc</vt:lpstr>
      <vt:lpstr>OpRev</vt:lpstr>
      <vt:lpstr>OpCost</vt:lpstr>
      <vt:lpstr>Capex</vt:lpstr>
      <vt:lpstr>Cashflow</vt:lpstr>
      <vt:lpstr>CHK_TOL</vt:lpstr>
      <vt:lpstr>PCT_TOL</vt:lpstr>
      <vt:lpstr>Capex!Print_Titles</vt:lpstr>
      <vt:lpstr>Cashflow!Print_Titles</vt:lpstr>
      <vt:lpstr>Esc!Print_Titles</vt:lpstr>
      <vt:lpstr>OpCost!Print_Titles</vt:lpstr>
      <vt:lpstr>OpRev!Print_Titles</vt:lpstr>
      <vt:lpstr>Time!Print_Titles</vt:lpstr>
      <vt:lpstr>TRK_TOL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F1F9</dc:creator>
  <cp:lastModifiedBy>Danny</cp:lastModifiedBy>
  <cp:lastPrinted>2011-04-06T09:39:14Z</cp:lastPrinted>
  <dcterms:created xsi:type="dcterms:W3CDTF">2011-02-07T06:48:47Z</dcterms:created>
  <dcterms:modified xsi:type="dcterms:W3CDTF">2016-09-01T07:26:18Z</dcterms:modified>
</cp:coreProperties>
</file>