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05" yWindow="1545" windowWidth="15180" windowHeight="7575" tabRatio="641" activeTab="1"/>
  </bookViews>
  <sheets>
    <sheet name="InpC" sheetId="48" r:id="rId1"/>
    <sheet name="Time" sheetId="44" r:id="rId2"/>
    <sheet name="Esc" sheetId="50" r:id="rId3"/>
    <sheet name="OpRev" sheetId="46" r:id="rId4"/>
    <sheet name="Asset" sheetId="52" r:id="rId5"/>
    <sheet name="SnrDebt" sheetId="28" r:id="rId6"/>
    <sheet name="FinStat" sheetId="49" r:id="rId7"/>
  </sheets>
  <definedNames>
    <definedName name="_xlnm.Print_Area" localSheetId="0">InpC!$A$1:$H$6</definedName>
    <definedName name="_xlnm.Print_Titles" localSheetId="4">Asset!$A:$G,Asset!$1:$3</definedName>
    <definedName name="_xlnm.Print_Titles" localSheetId="2">Esc!$A:$G,Esc!$1:$3</definedName>
    <definedName name="_xlnm.Print_Titles" localSheetId="6">FinStat!$A:$G,FinStat!$1:$3</definedName>
    <definedName name="_xlnm.Print_Titles" localSheetId="0">InpC!$A:$G,InpC!$1:$3</definedName>
    <definedName name="_xlnm.Print_Titles" localSheetId="3">OpRev!$A:$G,OpRev!$1:$3</definedName>
    <definedName name="_xlnm.Print_Titles" localSheetId="5">SnrDebt!$A:$G,SnrDebt!$1:$3</definedName>
    <definedName name="_xlnm.Print_Titles" localSheetId="1">Time!$A:$G,Time!$1:$3</definedName>
  </definedNames>
  <calcPr calcId="145621" calcMode="manual" calcOnSave="0"/>
</workbook>
</file>

<file path=xl/calcChain.xml><?xml version="1.0" encoding="utf-8"?>
<calcChain xmlns="http://schemas.openxmlformats.org/spreadsheetml/2006/main">
  <c r="E7" i="52" l="1"/>
  <c r="F7" i="52"/>
  <c r="G7" i="52"/>
  <c r="I7" i="52"/>
  <c r="J9" i="52"/>
  <c r="E3" i="52"/>
  <c r="E2" i="52"/>
  <c r="A1" i="52"/>
  <c r="E134" i="46" l="1"/>
  <c r="F134" i="46"/>
  <c r="G134" i="46"/>
  <c r="I134" i="46"/>
  <c r="I133" i="46"/>
  <c r="H133" i="46"/>
  <c r="G133" i="46"/>
  <c r="F133" i="46"/>
  <c r="E133" i="46"/>
  <c r="E145" i="46"/>
  <c r="F145" i="46"/>
  <c r="G145" i="46"/>
  <c r="I145" i="46"/>
  <c r="I130" i="46"/>
  <c r="G130" i="46"/>
  <c r="F130" i="46"/>
  <c r="E130" i="46"/>
  <c r="E129" i="46"/>
  <c r="F129" i="46"/>
  <c r="G129" i="46"/>
  <c r="I129" i="46"/>
  <c r="J143" i="46" l="1"/>
  <c r="J133" i="46" s="1"/>
  <c r="E144" i="46"/>
  <c r="F144" i="46"/>
  <c r="G144" i="46"/>
  <c r="I144" i="46"/>
  <c r="E141" i="46"/>
  <c r="F141" i="46"/>
  <c r="G141" i="46"/>
  <c r="I141" i="46"/>
  <c r="E120" i="46" l="1"/>
  <c r="F120" i="46"/>
  <c r="G120" i="46"/>
  <c r="I120" i="46"/>
  <c r="E3" i="50" l="1"/>
  <c r="E2" i="50"/>
  <c r="E16" i="50"/>
  <c r="I114" i="46" l="1"/>
  <c r="G114" i="46"/>
  <c r="F114" i="46"/>
  <c r="E114" i="46"/>
  <c r="I102" i="46"/>
  <c r="G102" i="46"/>
  <c r="F102" i="46"/>
  <c r="E102" i="46"/>
  <c r="E89" i="46"/>
  <c r="F89" i="46"/>
  <c r="G89" i="46"/>
  <c r="I89" i="46"/>
  <c r="E24" i="50"/>
  <c r="F24" i="50"/>
  <c r="G24" i="50"/>
  <c r="I24" i="50"/>
  <c r="E13" i="50"/>
  <c r="F13" i="50"/>
  <c r="G13" i="50"/>
  <c r="H13" i="50"/>
  <c r="I13" i="50"/>
  <c r="I32" i="44" l="1"/>
  <c r="H32" i="44"/>
  <c r="G32" i="44"/>
  <c r="F32" i="44"/>
  <c r="E32" i="44"/>
  <c r="E31" i="44"/>
  <c r="G31" i="44"/>
  <c r="F28" i="44"/>
  <c r="F31" i="44" s="1"/>
  <c r="E21" i="44"/>
  <c r="F21" i="44"/>
  <c r="G21" i="44"/>
  <c r="H21" i="44"/>
  <c r="I21" i="44"/>
  <c r="I107" i="46"/>
  <c r="H107" i="46"/>
  <c r="G107" i="46"/>
  <c r="F107" i="46"/>
  <c r="E107" i="46"/>
  <c r="I95" i="46"/>
  <c r="H95" i="46"/>
  <c r="G95" i="46"/>
  <c r="F95" i="46"/>
  <c r="E95" i="46"/>
  <c r="I83" i="46"/>
  <c r="H83" i="46"/>
  <c r="G83" i="46"/>
  <c r="F83" i="46"/>
  <c r="E83" i="46"/>
  <c r="I34" i="50"/>
  <c r="H34" i="50"/>
  <c r="G34" i="50"/>
  <c r="F34" i="50"/>
  <c r="E34" i="50"/>
  <c r="I29" i="50"/>
  <c r="H29" i="50"/>
  <c r="G29" i="50"/>
  <c r="F29" i="50"/>
  <c r="E29" i="50"/>
  <c r="I23" i="50"/>
  <c r="H23" i="50"/>
  <c r="G23" i="50"/>
  <c r="F23" i="50"/>
  <c r="E23" i="50"/>
  <c r="I20" i="50"/>
  <c r="H20" i="50"/>
  <c r="G20" i="50"/>
  <c r="F20" i="50"/>
  <c r="E20" i="50"/>
  <c r="I16" i="50"/>
  <c r="H16" i="50"/>
  <c r="G16" i="50"/>
  <c r="F16" i="50"/>
  <c r="A1" i="50"/>
  <c r="E119" i="46" l="1"/>
  <c r="F119" i="46"/>
  <c r="G119" i="46"/>
  <c r="I119" i="46"/>
  <c r="E118" i="46"/>
  <c r="F118" i="46"/>
  <c r="G118" i="46"/>
  <c r="I118" i="46"/>
  <c r="E113" i="46"/>
  <c r="F113" i="46"/>
  <c r="G113" i="46"/>
  <c r="I113" i="46"/>
  <c r="E112" i="46"/>
  <c r="F112" i="46"/>
  <c r="G112" i="46"/>
  <c r="H112" i="46"/>
  <c r="I112" i="46"/>
  <c r="E100" i="46"/>
  <c r="F100" i="46"/>
  <c r="G100" i="46"/>
  <c r="H100" i="46"/>
  <c r="I100" i="46"/>
  <c r="E101" i="46"/>
  <c r="F101" i="46"/>
  <c r="G101" i="46"/>
  <c r="I101" i="46"/>
  <c r="E88" i="46"/>
  <c r="F88" i="46"/>
  <c r="H88" i="46"/>
  <c r="I88" i="46"/>
  <c r="E87" i="46"/>
  <c r="F87" i="46"/>
  <c r="G87" i="46"/>
  <c r="I87" i="46"/>
  <c r="E29" i="46" l="1"/>
  <c r="F29" i="46"/>
  <c r="G29" i="46"/>
  <c r="I29" i="46"/>
  <c r="E28" i="46"/>
  <c r="F28" i="46"/>
  <c r="G28" i="46"/>
  <c r="I28" i="46"/>
  <c r="E27" i="46"/>
  <c r="F27" i="46"/>
  <c r="G27" i="46"/>
  <c r="I27" i="46"/>
  <c r="E26" i="46"/>
  <c r="F26" i="46"/>
  <c r="G26" i="46"/>
  <c r="I26" i="46"/>
  <c r="E70" i="46"/>
  <c r="F70" i="46"/>
  <c r="G70" i="46"/>
  <c r="I70" i="46"/>
  <c r="E71" i="46"/>
  <c r="F71" i="46"/>
  <c r="G71" i="46"/>
  <c r="I71" i="46"/>
  <c r="E67" i="46"/>
  <c r="F67" i="46"/>
  <c r="G67" i="46"/>
  <c r="I67" i="46"/>
  <c r="E66" i="46"/>
  <c r="F66" i="46"/>
  <c r="G66" i="46"/>
  <c r="I66" i="46"/>
  <c r="E78" i="46" l="1"/>
  <c r="F78" i="46"/>
  <c r="G78" i="46"/>
  <c r="I78" i="46"/>
  <c r="E77" i="46"/>
  <c r="F77" i="46"/>
  <c r="G77" i="46"/>
  <c r="I77" i="46"/>
  <c r="E76" i="46"/>
  <c r="F76" i="46"/>
  <c r="G76" i="46"/>
  <c r="I76" i="46"/>
  <c r="E75" i="46"/>
  <c r="F75" i="46"/>
  <c r="G75" i="46"/>
  <c r="I75" i="46"/>
  <c r="E63" i="46"/>
  <c r="F63" i="46"/>
  <c r="G63" i="46"/>
  <c r="I63" i="46"/>
  <c r="E62" i="46"/>
  <c r="F62" i="46"/>
  <c r="G62" i="46"/>
  <c r="I62" i="46"/>
  <c r="E59" i="46"/>
  <c r="F59" i="46"/>
  <c r="G59" i="46"/>
  <c r="I59" i="46"/>
  <c r="E58" i="46"/>
  <c r="F58" i="46"/>
  <c r="G58" i="46"/>
  <c r="I58" i="46"/>
  <c r="E55" i="46"/>
  <c r="F55" i="46"/>
  <c r="G55" i="46"/>
  <c r="I55" i="46"/>
  <c r="E54" i="46"/>
  <c r="F54" i="46"/>
  <c r="G54" i="46"/>
  <c r="I54" i="46"/>
  <c r="E51" i="46"/>
  <c r="F51" i="46"/>
  <c r="G51" i="46"/>
  <c r="I51" i="46"/>
  <c r="E50" i="46"/>
  <c r="F50" i="46"/>
  <c r="G50" i="46"/>
  <c r="I50" i="46"/>
  <c r="J47" i="46"/>
  <c r="J63" i="46" s="1"/>
  <c r="K47" i="46"/>
  <c r="K63" i="46" s="1"/>
  <c r="L47" i="46"/>
  <c r="L63" i="46" s="1"/>
  <c r="M47" i="46"/>
  <c r="M63" i="46" s="1"/>
  <c r="N47" i="46"/>
  <c r="N63" i="46" s="1"/>
  <c r="O47" i="46"/>
  <c r="O63" i="46" s="1"/>
  <c r="P47" i="46"/>
  <c r="P63" i="46" s="1"/>
  <c r="Q47" i="46"/>
  <c r="Q63" i="46" s="1"/>
  <c r="R47" i="46"/>
  <c r="R63" i="46" s="1"/>
  <c r="S47" i="46"/>
  <c r="S63" i="46" s="1"/>
  <c r="T47" i="46"/>
  <c r="T63" i="46" s="1"/>
  <c r="U47" i="46"/>
  <c r="U63" i="46" s="1"/>
  <c r="V47" i="46"/>
  <c r="V63" i="46" s="1"/>
  <c r="W47" i="46"/>
  <c r="W63" i="46" s="1"/>
  <c r="X47" i="46"/>
  <c r="X63" i="46" s="1"/>
  <c r="Y47" i="46"/>
  <c r="Y63" i="46" s="1"/>
  <c r="Z47" i="46"/>
  <c r="Z63" i="46" s="1"/>
  <c r="AA47" i="46"/>
  <c r="AA63" i="46" s="1"/>
  <c r="AB47" i="46"/>
  <c r="AB63" i="46" s="1"/>
  <c r="AC47" i="46"/>
  <c r="AC63" i="46" s="1"/>
  <c r="AD47" i="46"/>
  <c r="AD63" i="46" s="1"/>
  <c r="AE47" i="46"/>
  <c r="AE63" i="46" s="1"/>
  <c r="AF47" i="46"/>
  <c r="AF63" i="46" s="1"/>
  <c r="AG47" i="46"/>
  <c r="AG63" i="46" s="1"/>
  <c r="AH47" i="46"/>
  <c r="AH63" i="46" s="1"/>
  <c r="AI47" i="46"/>
  <c r="AI63" i="46" s="1"/>
  <c r="AJ47" i="46"/>
  <c r="AJ63" i="46" s="1"/>
  <c r="AK47" i="46"/>
  <c r="AK63" i="46" s="1"/>
  <c r="AL47" i="46"/>
  <c r="AL63" i="46" s="1"/>
  <c r="AM47" i="46"/>
  <c r="AM63" i="46" s="1"/>
  <c r="AN47" i="46"/>
  <c r="AN63" i="46" s="1"/>
  <c r="AO47" i="46"/>
  <c r="AO63" i="46" s="1"/>
  <c r="AP47" i="46"/>
  <c r="AP63" i="46" s="1"/>
  <c r="AQ47" i="46"/>
  <c r="AQ63" i="46" s="1"/>
  <c r="AR47" i="46"/>
  <c r="AR63" i="46" s="1"/>
  <c r="AS47" i="46"/>
  <c r="AS63" i="46" s="1"/>
  <c r="AT47" i="46"/>
  <c r="AT63" i="46" s="1"/>
  <c r="AU47" i="46"/>
  <c r="AU63" i="46" s="1"/>
  <c r="AV47" i="46"/>
  <c r="AV63" i="46" s="1"/>
  <c r="AW47" i="46"/>
  <c r="AW63" i="46" s="1"/>
  <c r="AX47" i="46"/>
  <c r="AX63" i="46" s="1"/>
  <c r="AY47" i="46"/>
  <c r="AY63" i="46" s="1"/>
  <c r="AZ47" i="46"/>
  <c r="AZ63" i="46" s="1"/>
  <c r="BA47" i="46"/>
  <c r="BA63" i="46" s="1"/>
  <c r="BB47" i="46"/>
  <c r="BB63" i="46" s="1"/>
  <c r="BC47" i="46"/>
  <c r="BC63" i="46" s="1"/>
  <c r="BD47" i="46"/>
  <c r="BD63" i="46" s="1"/>
  <c r="BE47" i="46"/>
  <c r="BE63" i="46" s="1"/>
  <c r="BF47" i="46"/>
  <c r="BF63" i="46" s="1"/>
  <c r="BG47" i="46"/>
  <c r="BG63" i="46" s="1"/>
  <c r="BH47" i="46"/>
  <c r="BH63" i="46" s="1"/>
  <c r="BI47" i="46"/>
  <c r="BI63" i="46" s="1"/>
  <c r="BJ47" i="46"/>
  <c r="BJ63" i="46" s="1"/>
  <c r="BK47" i="46"/>
  <c r="BK63" i="46" s="1"/>
  <c r="BL47" i="46"/>
  <c r="BL63" i="46" s="1"/>
  <c r="BM47" i="46"/>
  <c r="BM63" i="46" s="1"/>
  <c r="BN47" i="46"/>
  <c r="BN63" i="46" s="1"/>
  <c r="BO47" i="46"/>
  <c r="BO63" i="46" s="1"/>
  <c r="BP47" i="46"/>
  <c r="BP63" i="46" s="1"/>
  <c r="BQ47" i="46"/>
  <c r="BQ63" i="46" s="1"/>
  <c r="BR47" i="46"/>
  <c r="BR63" i="46" s="1"/>
  <c r="BS47" i="46"/>
  <c r="BS63" i="46" s="1"/>
  <c r="BT47" i="46"/>
  <c r="BT63" i="46" s="1"/>
  <c r="BU47" i="46"/>
  <c r="BU63" i="46" s="1"/>
  <c r="BV47" i="46"/>
  <c r="BV63" i="46" s="1"/>
  <c r="J43" i="46"/>
  <c r="J59" i="46" s="1"/>
  <c r="K43" i="46"/>
  <c r="K59" i="46" s="1"/>
  <c r="L43" i="46"/>
  <c r="L59" i="46" s="1"/>
  <c r="M43" i="46"/>
  <c r="M59" i="46" s="1"/>
  <c r="N43" i="46"/>
  <c r="N59" i="46" s="1"/>
  <c r="O43" i="46"/>
  <c r="O59" i="46" s="1"/>
  <c r="P43" i="46"/>
  <c r="P59" i="46" s="1"/>
  <c r="Q43" i="46"/>
  <c r="Q59" i="46" s="1"/>
  <c r="R43" i="46"/>
  <c r="R59" i="46" s="1"/>
  <c r="S43" i="46"/>
  <c r="S59" i="46" s="1"/>
  <c r="T43" i="46"/>
  <c r="T59" i="46" s="1"/>
  <c r="U43" i="46"/>
  <c r="U59" i="46" s="1"/>
  <c r="V43" i="46"/>
  <c r="V59" i="46" s="1"/>
  <c r="W43" i="46"/>
  <c r="W59" i="46" s="1"/>
  <c r="X43" i="46"/>
  <c r="X59" i="46" s="1"/>
  <c r="Y43" i="46"/>
  <c r="Y59" i="46" s="1"/>
  <c r="Z43" i="46"/>
  <c r="Z59" i="46" s="1"/>
  <c r="AA43" i="46"/>
  <c r="AA59" i="46" s="1"/>
  <c r="AB43" i="46"/>
  <c r="AB59" i="46" s="1"/>
  <c r="AC43" i="46"/>
  <c r="AC59" i="46" s="1"/>
  <c r="AD43" i="46"/>
  <c r="AD59" i="46" s="1"/>
  <c r="AE43" i="46"/>
  <c r="AE59" i="46" s="1"/>
  <c r="AF43" i="46"/>
  <c r="AF59" i="46" s="1"/>
  <c r="AG43" i="46"/>
  <c r="AG59" i="46" s="1"/>
  <c r="AH43" i="46"/>
  <c r="AH59" i="46" s="1"/>
  <c r="AI43" i="46"/>
  <c r="AI59" i="46" s="1"/>
  <c r="AJ43" i="46"/>
  <c r="AJ59" i="46" s="1"/>
  <c r="AK43" i="46"/>
  <c r="AK59" i="46" s="1"/>
  <c r="AL43" i="46"/>
  <c r="AL59" i="46" s="1"/>
  <c r="AM43" i="46"/>
  <c r="AM59" i="46" s="1"/>
  <c r="AN43" i="46"/>
  <c r="AN59" i="46" s="1"/>
  <c r="AO43" i="46"/>
  <c r="AO59" i="46" s="1"/>
  <c r="AP43" i="46"/>
  <c r="AP59" i="46" s="1"/>
  <c r="AQ43" i="46"/>
  <c r="AQ59" i="46" s="1"/>
  <c r="AR43" i="46"/>
  <c r="AR59" i="46" s="1"/>
  <c r="AS43" i="46"/>
  <c r="AS59" i="46" s="1"/>
  <c r="AT43" i="46"/>
  <c r="AT59" i="46" s="1"/>
  <c r="AU43" i="46"/>
  <c r="AU59" i="46" s="1"/>
  <c r="AV43" i="46"/>
  <c r="AV59" i="46" s="1"/>
  <c r="AW43" i="46"/>
  <c r="AW59" i="46" s="1"/>
  <c r="AX43" i="46"/>
  <c r="AX59" i="46" s="1"/>
  <c r="AY43" i="46"/>
  <c r="AY59" i="46" s="1"/>
  <c r="AZ43" i="46"/>
  <c r="AZ59" i="46" s="1"/>
  <c r="BA43" i="46"/>
  <c r="BA59" i="46" s="1"/>
  <c r="BB43" i="46"/>
  <c r="BB59" i="46" s="1"/>
  <c r="BC43" i="46"/>
  <c r="BC59" i="46" s="1"/>
  <c r="BD43" i="46"/>
  <c r="BD59" i="46" s="1"/>
  <c r="BE43" i="46"/>
  <c r="BE59" i="46" s="1"/>
  <c r="BF43" i="46"/>
  <c r="BF59" i="46" s="1"/>
  <c r="BG43" i="46"/>
  <c r="BG59" i="46" s="1"/>
  <c r="BH43" i="46"/>
  <c r="BH59" i="46" s="1"/>
  <c r="BI43" i="46"/>
  <c r="BI59" i="46" s="1"/>
  <c r="BJ43" i="46"/>
  <c r="BJ59" i="46" s="1"/>
  <c r="BK43" i="46"/>
  <c r="BK59" i="46" s="1"/>
  <c r="BL43" i="46"/>
  <c r="BL59" i="46" s="1"/>
  <c r="BM43" i="46"/>
  <c r="BM59" i="46" s="1"/>
  <c r="BN43" i="46"/>
  <c r="BN59" i="46" s="1"/>
  <c r="BO43" i="46"/>
  <c r="BO59" i="46" s="1"/>
  <c r="BP43" i="46"/>
  <c r="BP59" i="46" s="1"/>
  <c r="BQ43" i="46"/>
  <c r="BQ59" i="46" s="1"/>
  <c r="BR43" i="46"/>
  <c r="BR59" i="46" s="1"/>
  <c r="BS43" i="46"/>
  <c r="BS59" i="46" s="1"/>
  <c r="BT43" i="46"/>
  <c r="BT59" i="46" s="1"/>
  <c r="BU43" i="46"/>
  <c r="BU59" i="46" s="1"/>
  <c r="BV43" i="46"/>
  <c r="BV59" i="46" s="1"/>
  <c r="J39" i="46"/>
  <c r="J55" i="46" s="1"/>
  <c r="K39" i="46"/>
  <c r="K55" i="46" s="1"/>
  <c r="L39" i="46"/>
  <c r="L55" i="46" s="1"/>
  <c r="M39" i="46"/>
  <c r="M55" i="46" s="1"/>
  <c r="N39" i="46"/>
  <c r="N55" i="46" s="1"/>
  <c r="O39" i="46"/>
  <c r="O55" i="46" s="1"/>
  <c r="P39" i="46"/>
  <c r="P55" i="46" s="1"/>
  <c r="Q39" i="46"/>
  <c r="Q55" i="46" s="1"/>
  <c r="R39" i="46"/>
  <c r="R55" i="46" s="1"/>
  <c r="S39" i="46"/>
  <c r="S55" i="46" s="1"/>
  <c r="T39" i="46"/>
  <c r="T55" i="46" s="1"/>
  <c r="U39" i="46"/>
  <c r="U55" i="46" s="1"/>
  <c r="V39" i="46"/>
  <c r="V55" i="46" s="1"/>
  <c r="W39" i="46"/>
  <c r="W55" i="46" s="1"/>
  <c r="X39" i="46"/>
  <c r="X55" i="46" s="1"/>
  <c r="Y39" i="46"/>
  <c r="Y55" i="46" s="1"/>
  <c r="Z39" i="46"/>
  <c r="Z55" i="46" s="1"/>
  <c r="AA39" i="46"/>
  <c r="AA55" i="46" s="1"/>
  <c r="AB39" i="46"/>
  <c r="AB55" i="46" s="1"/>
  <c r="AC39" i="46"/>
  <c r="AC55" i="46" s="1"/>
  <c r="AD39" i="46"/>
  <c r="AD55" i="46" s="1"/>
  <c r="AE39" i="46"/>
  <c r="AE55" i="46" s="1"/>
  <c r="AF39" i="46"/>
  <c r="AF55" i="46" s="1"/>
  <c r="AG39" i="46"/>
  <c r="AG55" i="46" s="1"/>
  <c r="AH39" i="46"/>
  <c r="AH55" i="46" s="1"/>
  <c r="AI39" i="46"/>
  <c r="AI55" i="46" s="1"/>
  <c r="AJ39" i="46"/>
  <c r="AJ55" i="46" s="1"/>
  <c r="AK39" i="46"/>
  <c r="AK55" i="46" s="1"/>
  <c r="AL39" i="46"/>
  <c r="AL55" i="46" s="1"/>
  <c r="AM39" i="46"/>
  <c r="AM55" i="46" s="1"/>
  <c r="AN39" i="46"/>
  <c r="AN55" i="46" s="1"/>
  <c r="AO39" i="46"/>
  <c r="AO55" i="46" s="1"/>
  <c r="AP39" i="46"/>
  <c r="AP55" i="46" s="1"/>
  <c r="AQ39" i="46"/>
  <c r="AQ55" i="46" s="1"/>
  <c r="AR39" i="46"/>
  <c r="AR55" i="46" s="1"/>
  <c r="AS39" i="46"/>
  <c r="AS55" i="46" s="1"/>
  <c r="AT39" i="46"/>
  <c r="AT55" i="46" s="1"/>
  <c r="AU39" i="46"/>
  <c r="AU55" i="46" s="1"/>
  <c r="AV39" i="46"/>
  <c r="AV55" i="46" s="1"/>
  <c r="AW39" i="46"/>
  <c r="AW55" i="46" s="1"/>
  <c r="AX39" i="46"/>
  <c r="AX55" i="46" s="1"/>
  <c r="AY39" i="46"/>
  <c r="AY55" i="46" s="1"/>
  <c r="AZ39" i="46"/>
  <c r="AZ55" i="46" s="1"/>
  <c r="BA39" i="46"/>
  <c r="BA55" i="46" s="1"/>
  <c r="BB39" i="46"/>
  <c r="BB55" i="46" s="1"/>
  <c r="BC39" i="46"/>
  <c r="BC55" i="46" s="1"/>
  <c r="BD39" i="46"/>
  <c r="BD55" i="46" s="1"/>
  <c r="BE39" i="46"/>
  <c r="BE55" i="46" s="1"/>
  <c r="BF39" i="46"/>
  <c r="BF55" i="46" s="1"/>
  <c r="BG39" i="46"/>
  <c r="BG55" i="46" s="1"/>
  <c r="BH39" i="46"/>
  <c r="BH55" i="46" s="1"/>
  <c r="BI39" i="46"/>
  <c r="BI55" i="46" s="1"/>
  <c r="BJ39" i="46"/>
  <c r="BJ55" i="46" s="1"/>
  <c r="BK39" i="46"/>
  <c r="BK55" i="46" s="1"/>
  <c r="BL39" i="46"/>
  <c r="BL55" i="46" s="1"/>
  <c r="BM39" i="46"/>
  <c r="BM55" i="46" s="1"/>
  <c r="BN39" i="46"/>
  <c r="BN55" i="46" s="1"/>
  <c r="BO39" i="46"/>
  <c r="BO55" i="46" s="1"/>
  <c r="BP39" i="46"/>
  <c r="BP55" i="46" s="1"/>
  <c r="BQ39" i="46"/>
  <c r="BQ55" i="46" s="1"/>
  <c r="BR39" i="46"/>
  <c r="BR55" i="46" s="1"/>
  <c r="BS39" i="46"/>
  <c r="BS55" i="46" s="1"/>
  <c r="BT39" i="46"/>
  <c r="BT55" i="46" s="1"/>
  <c r="BU39" i="46"/>
  <c r="BU55" i="46" s="1"/>
  <c r="BV39" i="46"/>
  <c r="BV55" i="46" s="1"/>
  <c r="J35" i="46"/>
  <c r="J51" i="46" s="1"/>
  <c r="K35" i="46"/>
  <c r="K51" i="46" s="1"/>
  <c r="L35" i="46"/>
  <c r="L51" i="46" s="1"/>
  <c r="M35" i="46"/>
  <c r="M51" i="46" s="1"/>
  <c r="N35" i="46"/>
  <c r="N51" i="46" s="1"/>
  <c r="O35" i="46"/>
  <c r="O51" i="46" s="1"/>
  <c r="P35" i="46"/>
  <c r="P51" i="46" s="1"/>
  <c r="Q35" i="46"/>
  <c r="Q51" i="46" s="1"/>
  <c r="R35" i="46"/>
  <c r="R51" i="46" s="1"/>
  <c r="S35" i="46"/>
  <c r="S51" i="46" s="1"/>
  <c r="T35" i="46"/>
  <c r="T51" i="46" s="1"/>
  <c r="U35" i="46"/>
  <c r="U51" i="46" s="1"/>
  <c r="V35" i="46"/>
  <c r="V51" i="46" s="1"/>
  <c r="W35" i="46"/>
  <c r="W51" i="46" s="1"/>
  <c r="X35" i="46"/>
  <c r="X51" i="46" s="1"/>
  <c r="Y35" i="46"/>
  <c r="Y51" i="46" s="1"/>
  <c r="Z35" i="46"/>
  <c r="Z51" i="46" s="1"/>
  <c r="AA35" i="46"/>
  <c r="AA51" i="46" s="1"/>
  <c r="AB35" i="46"/>
  <c r="AB51" i="46" s="1"/>
  <c r="AC35" i="46"/>
  <c r="AC51" i="46" s="1"/>
  <c r="AD35" i="46"/>
  <c r="AD51" i="46" s="1"/>
  <c r="AE35" i="46"/>
  <c r="AE51" i="46" s="1"/>
  <c r="AF35" i="46"/>
  <c r="AF51" i="46" s="1"/>
  <c r="AG35" i="46"/>
  <c r="AG51" i="46" s="1"/>
  <c r="AH35" i="46"/>
  <c r="AH51" i="46" s="1"/>
  <c r="AI35" i="46"/>
  <c r="AI51" i="46" s="1"/>
  <c r="AJ35" i="46"/>
  <c r="AJ51" i="46" s="1"/>
  <c r="AK35" i="46"/>
  <c r="AK51" i="46" s="1"/>
  <c r="AL35" i="46"/>
  <c r="AL51" i="46" s="1"/>
  <c r="AM35" i="46"/>
  <c r="AM51" i="46" s="1"/>
  <c r="AN35" i="46"/>
  <c r="AN51" i="46" s="1"/>
  <c r="AO35" i="46"/>
  <c r="AO51" i="46" s="1"/>
  <c r="AP35" i="46"/>
  <c r="AP51" i="46" s="1"/>
  <c r="AQ35" i="46"/>
  <c r="AQ51" i="46" s="1"/>
  <c r="AR35" i="46"/>
  <c r="AR51" i="46" s="1"/>
  <c r="AS35" i="46"/>
  <c r="AS51" i="46" s="1"/>
  <c r="AT35" i="46"/>
  <c r="AT51" i="46" s="1"/>
  <c r="AU35" i="46"/>
  <c r="AU51" i="46" s="1"/>
  <c r="AV35" i="46"/>
  <c r="AV51" i="46" s="1"/>
  <c r="AW35" i="46"/>
  <c r="AW51" i="46" s="1"/>
  <c r="AX35" i="46"/>
  <c r="AX51" i="46" s="1"/>
  <c r="AY35" i="46"/>
  <c r="AY51" i="46" s="1"/>
  <c r="AZ35" i="46"/>
  <c r="AZ51" i="46" s="1"/>
  <c r="BA35" i="46"/>
  <c r="BA51" i="46" s="1"/>
  <c r="BB35" i="46"/>
  <c r="BB51" i="46" s="1"/>
  <c r="BC35" i="46"/>
  <c r="BC51" i="46" s="1"/>
  <c r="BD35" i="46"/>
  <c r="BD51" i="46" s="1"/>
  <c r="BE35" i="46"/>
  <c r="BE51" i="46" s="1"/>
  <c r="BF35" i="46"/>
  <c r="BF51" i="46" s="1"/>
  <c r="BG35" i="46"/>
  <c r="BG51" i="46" s="1"/>
  <c r="BH35" i="46"/>
  <c r="BH51" i="46" s="1"/>
  <c r="BI35" i="46"/>
  <c r="BI51" i="46" s="1"/>
  <c r="BJ35" i="46"/>
  <c r="BJ51" i="46" s="1"/>
  <c r="BK35" i="46"/>
  <c r="BK51" i="46" s="1"/>
  <c r="BL35" i="46"/>
  <c r="BL51" i="46" s="1"/>
  <c r="BM35" i="46"/>
  <c r="BM51" i="46" s="1"/>
  <c r="BN35" i="46"/>
  <c r="BN51" i="46" s="1"/>
  <c r="BO35" i="46"/>
  <c r="BO51" i="46" s="1"/>
  <c r="BP35" i="46"/>
  <c r="BP51" i="46" s="1"/>
  <c r="BQ35" i="46"/>
  <c r="BQ51" i="46" s="1"/>
  <c r="BR35" i="46"/>
  <c r="BR51" i="46" s="1"/>
  <c r="BS35" i="46"/>
  <c r="BS51" i="46" s="1"/>
  <c r="BT35" i="46"/>
  <c r="BT51" i="46" s="1"/>
  <c r="BU35" i="46"/>
  <c r="BU51" i="46" s="1"/>
  <c r="BV35" i="46"/>
  <c r="BV51" i="46" s="1"/>
  <c r="H35" i="46" l="1"/>
  <c r="H51" i="46" s="1"/>
  <c r="H39" i="46"/>
  <c r="H55" i="46" s="1"/>
  <c r="H43" i="46"/>
  <c r="H59" i="46" s="1"/>
  <c r="H47" i="46"/>
  <c r="H63" i="46" s="1"/>
  <c r="J23" i="46"/>
  <c r="K23" i="46"/>
  <c r="L23" i="46"/>
  <c r="M23" i="46"/>
  <c r="N23" i="46"/>
  <c r="O23" i="46"/>
  <c r="P23" i="46"/>
  <c r="Q23" i="46"/>
  <c r="R23" i="46"/>
  <c r="S23" i="46"/>
  <c r="T23" i="46"/>
  <c r="U23" i="46"/>
  <c r="V23" i="46"/>
  <c r="W23" i="46"/>
  <c r="X23" i="46"/>
  <c r="Y23" i="46"/>
  <c r="Z23" i="46"/>
  <c r="AA23" i="46"/>
  <c r="AB23" i="46"/>
  <c r="AC23" i="46"/>
  <c r="AD23" i="46"/>
  <c r="AE23" i="46"/>
  <c r="AF23" i="46"/>
  <c r="AG23" i="46"/>
  <c r="AH23" i="46"/>
  <c r="AI23" i="46"/>
  <c r="AJ23" i="46"/>
  <c r="AK23" i="46"/>
  <c r="AL23" i="46"/>
  <c r="AM23" i="46"/>
  <c r="AN23" i="46"/>
  <c r="AO23" i="46"/>
  <c r="AP23" i="46"/>
  <c r="AQ23" i="46"/>
  <c r="AR23" i="46"/>
  <c r="AS23" i="46"/>
  <c r="AT23" i="46"/>
  <c r="AU23" i="46"/>
  <c r="AV23" i="46"/>
  <c r="AW23" i="46"/>
  <c r="AX23" i="46"/>
  <c r="AY23" i="46"/>
  <c r="AZ23" i="46"/>
  <c r="BA23" i="46"/>
  <c r="BB23" i="46"/>
  <c r="BC23" i="46"/>
  <c r="BD23" i="46"/>
  <c r="BE23" i="46"/>
  <c r="BF23" i="46"/>
  <c r="BG23" i="46"/>
  <c r="BH23" i="46"/>
  <c r="BI23" i="46"/>
  <c r="BJ23" i="46"/>
  <c r="BK23" i="46"/>
  <c r="BL23" i="46"/>
  <c r="BM23" i="46"/>
  <c r="BN23" i="46"/>
  <c r="BO23" i="46"/>
  <c r="BP23" i="46"/>
  <c r="BQ23" i="46"/>
  <c r="BR23" i="46"/>
  <c r="BS23" i="46"/>
  <c r="BT23" i="46"/>
  <c r="BU23" i="46"/>
  <c r="BV23" i="46"/>
  <c r="J19" i="46"/>
  <c r="K19" i="46"/>
  <c r="L19" i="46"/>
  <c r="M19" i="46"/>
  <c r="N19" i="46"/>
  <c r="O19" i="46"/>
  <c r="P19" i="46"/>
  <c r="Q19" i="46"/>
  <c r="R19" i="46"/>
  <c r="S19" i="46"/>
  <c r="T19" i="46"/>
  <c r="U19" i="46"/>
  <c r="V19" i="46"/>
  <c r="W19" i="46"/>
  <c r="X19" i="46"/>
  <c r="Y19" i="46"/>
  <c r="Z19" i="46"/>
  <c r="AA19" i="46"/>
  <c r="AB19" i="46"/>
  <c r="AC19" i="46"/>
  <c r="AD19" i="46"/>
  <c r="AE19" i="46"/>
  <c r="AF19" i="46"/>
  <c r="AG19" i="46"/>
  <c r="AH19" i="46"/>
  <c r="AI19" i="46"/>
  <c r="AJ19" i="46"/>
  <c r="AK19" i="46"/>
  <c r="AL19" i="46"/>
  <c r="AM19" i="46"/>
  <c r="AN19" i="46"/>
  <c r="AO19" i="46"/>
  <c r="AP19" i="46"/>
  <c r="AQ19" i="46"/>
  <c r="AR19" i="46"/>
  <c r="AS19" i="46"/>
  <c r="AT19" i="46"/>
  <c r="AU19" i="46"/>
  <c r="AV19" i="46"/>
  <c r="AW19" i="46"/>
  <c r="AX19" i="46"/>
  <c r="AY19" i="46"/>
  <c r="AZ19" i="46"/>
  <c r="BA19" i="46"/>
  <c r="BB19" i="46"/>
  <c r="BC19" i="46"/>
  <c r="BD19" i="46"/>
  <c r="BE19" i="46"/>
  <c r="BF19" i="46"/>
  <c r="BG19" i="46"/>
  <c r="BH19" i="46"/>
  <c r="BI19" i="46"/>
  <c r="BJ19" i="46"/>
  <c r="BK19" i="46"/>
  <c r="BL19" i="46"/>
  <c r="BM19" i="46"/>
  <c r="BN19" i="46"/>
  <c r="BO19" i="46"/>
  <c r="BP19" i="46"/>
  <c r="BQ19" i="46"/>
  <c r="BR19" i="46"/>
  <c r="BS19" i="46"/>
  <c r="BT19" i="46"/>
  <c r="BU19" i="46"/>
  <c r="BV19" i="46"/>
  <c r="J15" i="46"/>
  <c r="K15" i="46"/>
  <c r="L15" i="46"/>
  <c r="M15" i="46"/>
  <c r="N15" i="46"/>
  <c r="O15" i="46"/>
  <c r="P15" i="46"/>
  <c r="Q15" i="46"/>
  <c r="R15" i="46"/>
  <c r="S15" i="46"/>
  <c r="T15" i="46"/>
  <c r="U15" i="46"/>
  <c r="V15" i="46"/>
  <c r="W15" i="46"/>
  <c r="X15" i="46"/>
  <c r="Y15" i="46"/>
  <c r="Z15" i="46"/>
  <c r="AA15" i="46"/>
  <c r="AB15" i="46"/>
  <c r="AC15" i="46"/>
  <c r="AD15" i="46"/>
  <c r="AE15" i="46"/>
  <c r="AF15" i="46"/>
  <c r="AG15" i="46"/>
  <c r="AH15" i="46"/>
  <c r="AI15" i="46"/>
  <c r="AJ15" i="46"/>
  <c r="AK15" i="46"/>
  <c r="AL15" i="46"/>
  <c r="AM15" i="46"/>
  <c r="AN15" i="46"/>
  <c r="AO15" i="46"/>
  <c r="AP15" i="46"/>
  <c r="AQ15" i="46"/>
  <c r="AR15" i="46"/>
  <c r="AS15" i="46"/>
  <c r="AT15" i="46"/>
  <c r="AU15" i="46"/>
  <c r="AV15" i="46"/>
  <c r="AW15" i="46"/>
  <c r="AX15" i="46"/>
  <c r="AY15" i="46"/>
  <c r="AZ15" i="46"/>
  <c r="BA15" i="46"/>
  <c r="BB15" i="46"/>
  <c r="BC15" i="46"/>
  <c r="BD15" i="46"/>
  <c r="BE15" i="46"/>
  <c r="BF15" i="46"/>
  <c r="BG15" i="46"/>
  <c r="BH15" i="46"/>
  <c r="BI15" i="46"/>
  <c r="BJ15" i="46"/>
  <c r="BK15" i="46"/>
  <c r="BL15" i="46"/>
  <c r="BM15" i="46"/>
  <c r="BN15" i="46"/>
  <c r="BO15" i="46"/>
  <c r="BP15" i="46"/>
  <c r="BQ15" i="46"/>
  <c r="BR15" i="46"/>
  <c r="BS15" i="46"/>
  <c r="BT15" i="46"/>
  <c r="BU15" i="46"/>
  <c r="BV15" i="46"/>
  <c r="J11" i="46"/>
  <c r="K11" i="46"/>
  <c r="L11" i="46"/>
  <c r="M11" i="46"/>
  <c r="N11" i="46"/>
  <c r="O11" i="46"/>
  <c r="P11" i="46"/>
  <c r="Q11" i="46"/>
  <c r="R11" i="46"/>
  <c r="S11" i="46"/>
  <c r="T11" i="46"/>
  <c r="U11" i="46"/>
  <c r="V11" i="46"/>
  <c r="W11" i="46"/>
  <c r="X11" i="46"/>
  <c r="Y11" i="46"/>
  <c r="Z11" i="46"/>
  <c r="AA11" i="46"/>
  <c r="AB11" i="46"/>
  <c r="AC11" i="46"/>
  <c r="AD11" i="46"/>
  <c r="AE11" i="46"/>
  <c r="AF11" i="46"/>
  <c r="AG11" i="46"/>
  <c r="AH11" i="46"/>
  <c r="AI11" i="46"/>
  <c r="AJ11" i="46"/>
  <c r="AK11" i="46"/>
  <c r="AL11" i="46"/>
  <c r="AM11" i="46"/>
  <c r="AN11" i="46"/>
  <c r="AO11" i="46"/>
  <c r="AP11" i="46"/>
  <c r="AQ11" i="46"/>
  <c r="AR11" i="46"/>
  <c r="AS11" i="46"/>
  <c r="AT11" i="46"/>
  <c r="AU11" i="46"/>
  <c r="AV11" i="46"/>
  <c r="AW11" i="46"/>
  <c r="AX11" i="46"/>
  <c r="AY11" i="46"/>
  <c r="AZ11" i="46"/>
  <c r="BA11" i="46"/>
  <c r="BB11" i="46"/>
  <c r="BC11" i="46"/>
  <c r="BD11" i="46"/>
  <c r="BE11" i="46"/>
  <c r="BF11" i="46"/>
  <c r="BG11" i="46"/>
  <c r="BH11" i="46"/>
  <c r="BI11" i="46"/>
  <c r="BJ11" i="46"/>
  <c r="BK11" i="46"/>
  <c r="BL11" i="46"/>
  <c r="BM11" i="46"/>
  <c r="BN11" i="46"/>
  <c r="BO11" i="46"/>
  <c r="BP11" i="46"/>
  <c r="BQ11" i="46"/>
  <c r="BR11" i="46"/>
  <c r="BS11" i="46"/>
  <c r="BT11" i="46"/>
  <c r="BU11" i="46"/>
  <c r="BV11" i="46"/>
  <c r="BU50" i="46" l="1"/>
  <c r="BU52" i="46" s="1"/>
  <c r="BU26" i="46"/>
  <c r="BQ50" i="46"/>
  <c r="BQ52" i="46" s="1"/>
  <c r="BQ26" i="46"/>
  <c r="BM50" i="46"/>
  <c r="BM52" i="46" s="1"/>
  <c r="BM26" i="46"/>
  <c r="BI50" i="46"/>
  <c r="BI52" i="46" s="1"/>
  <c r="BI26" i="46"/>
  <c r="BE50" i="46"/>
  <c r="BE52" i="46" s="1"/>
  <c r="BE26" i="46"/>
  <c r="BA50" i="46"/>
  <c r="BA52" i="46" s="1"/>
  <c r="BA26" i="46"/>
  <c r="AW50" i="46"/>
  <c r="AW52" i="46" s="1"/>
  <c r="AW26" i="46"/>
  <c r="AS50" i="46"/>
  <c r="AS52" i="46" s="1"/>
  <c r="AS26" i="46"/>
  <c r="AO50" i="46"/>
  <c r="AO52" i="46" s="1"/>
  <c r="AO26" i="46"/>
  <c r="AK50" i="46"/>
  <c r="AK52" i="46" s="1"/>
  <c r="AK26" i="46"/>
  <c r="AG50" i="46"/>
  <c r="AG52" i="46" s="1"/>
  <c r="AG26" i="46"/>
  <c r="AC50" i="46"/>
  <c r="AC52" i="46" s="1"/>
  <c r="AC26" i="46"/>
  <c r="Y50" i="46"/>
  <c r="Y52" i="46" s="1"/>
  <c r="Y26" i="46"/>
  <c r="U50" i="46"/>
  <c r="U52" i="46" s="1"/>
  <c r="U26" i="46"/>
  <c r="Q50" i="46"/>
  <c r="Q52" i="46" s="1"/>
  <c r="Q26" i="46"/>
  <c r="M50" i="46"/>
  <c r="M52" i="46" s="1"/>
  <c r="M26" i="46"/>
  <c r="BV54" i="46"/>
  <c r="BV56" i="46" s="1"/>
  <c r="BV27" i="46"/>
  <c r="BR54" i="46"/>
  <c r="BR56" i="46" s="1"/>
  <c r="BR27" i="46"/>
  <c r="BN54" i="46"/>
  <c r="BN56" i="46" s="1"/>
  <c r="BN27" i="46"/>
  <c r="BJ54" i="46"/>
  <c r="BJ56" i="46" s="1"/>
  <c r="BJ27" i="46"/>
  <c r="BF54" i="46"/>
  <c r="BF56" i="46" s="1"/>
  <c r="BF27" i="46"/>
  <c r="BB54" i="46"/>
  <c r="BB56" i="46" s="1"/>
  <c r="BB27" i="46"/>
  <c r="AX54" i="46"/>
  <c r="AX56" i="46" s="1"/>
  <c r="AX27" i="46"/>
  <c r="AT54" i="46"/>
  <c r="AT56" i="46" s="1"/>
  <c r="AT27" i="46"/>
  <c r="AP54" i="46"/>
  <c r="AP56" i="46" s="1"/>
  <c r="AP27" i="46"/>
  <c r="AL54" i="46"/>
  <c r="AL56" i="46" s="1"/>
  <c r="AL27" i="46"/>
  <c r="AH54" i="46"/>
  <c r="AH56" i="46" s="1"/>
  <c r="AH27" i="46"/>
  <c r="AD54" i="46"/>
  <c r="AD56" i="46" s="1"/>
  <c r="AD27" i="46"/>
  <c r="Z54" i="46"/>
  <c r="Z56" i="46" s="1"/>
  <c r="Z27" i="46"/>
  <c r="V54" i="46"/>
  <c r="V56" i="46" s="1"/>
  <c r="V27" i="46"/>
  <c r="R54" i="46"/>
  <c r="R56" i="46" s="1"/>
  <c r="R27" i="46"/>
  <c r="N54" i="46"/>
  <c r="N56" i="46" s="1"/>
  <c r="N27" i="46"/>
  <c r="J54" i="46"/>
  <c r="J56" i="46" s="1"/>
  <c r="J27" i="46"/>
  <c r="BS58" i="46"/>
  <c r="BS60" i="46" s="1"/>
  <c r="BS28" i="46"/>
  <c r="BO58" i="46"/>
  <c r="BO60" i="46" s="1"/>
  <c r="BO28" i="46"/>
  <c r="BK58" i="46"/>
  <c r="BK60" i="46" s="1"/>
  <c r="BK28" i="46"/>
  <c r="BG58" i="46"/>
  <c r="BG60" i="46" s="1"/>
  <c r="BG28" i="46"/>
  <c r="BC58" i="46"/>
  <c r="BC60" i="46" s="1"/>
  <c r="BC28" i="46"/>
  <c r="AY58" i="46"/>
  <c r="AY60" i="46" s="1"/>
  <c r="AY28" i="46"/>
  <c r="AU58" i="46"/>
  <c r="AU60" i="46" s="1"/>
  <c r="AU28" i="46"/>
  <c r="AQ58" i="46"/>
  <c r="AQ60" i="46" s="1"/>
  <c r="AQ28" i="46"/>
  <c r="AM58" i="46"/>
  <c r="AM60" i="46" s="1"/>
  <c r="AM28" i="46"/>
  <c r="AI58" i="46"/>
  <c r="AI60" i="46" s="1"/>
  <c r="AI28" i="46"/>
  <c r="AE58" i="46"/>
  <c r="AE60" i="46" s="1"/>
  <c r="AE28" i="46"/>
  <c r="AA58" i="46"/>
  <c r="AA60" i="46" s="1"/>
  <c r="AA28" i="46"/>
  <c r="W58" i="46"/>
  <c r="W60" i="46" s="1"/>
  <c r="W28" i="46"/>
  <c r="S58" i="46"/>
  <c r="S60" i="46" s="1"/>
  <c r="S28" i="46"/>
  <c r="O58" i="46"/>
  <c r="O60" i="46" s="1"/>
  <c r="O28" i="46"/>
  <c r="K58" i="46"/>
  <c r="K60" i="46" s="1"/>
  <c r="K28" i="46"/>
  <c r="BT62" i="46"/>
  <c r="BT64" i="46" s="1"/>
  <c r="BT29" i="46"/>
  <c r="BP62" i="46"/>
  <c r="BP64" i="46" s="1"/>
  <c r="BP29" i="46"/>
  <c r="BL62" i="46"/>
  <c r="BL64" i="46" s="1"/>
  <c r="BL29" i="46"/>
  <c r="BH62" i="46"/>
  <c r="BH64" i="46" s="1"/>
  <c r="BH29" i="46"/>
  <c r="BD62" i="46"/>
  <c r="BD64" i="46" s="1"/>
  <c r="BD29" i="46"/>
  <c r="AZ62" i="46"/>
  <c r="AZ64" i="46" s="1"/>
  <c r="AZ29" i="46"/>
  <c r="AV62" i="46"/>
  <c r="AV64" i="46" s="1"/>
  <c r="AV29" i="46"/>
  <c r="AR62" i="46"/>
  <c r="AR64" i="46" s="1"/>
  <c r="AR29" i="46"/>
  <c r="AN62" i="46"/>
  <c r="AN64" i="46" s="1"/>
  <c r="AN29" i="46"/>
  <c r="AJ62" i="46"/>
  <c r="AJ64" i="46" s="1"/>
  <c r="AJ29" i="46"/>
  <c r="AF62" i="46"/>
  <c r="AF64" i="46" s="1"/>
  <c r="AF29" i="46"/>
  <c r="AB62" i="46"/>
  <c r="AB64" i="46" s="1"/>
  <c r="AB29" i="46"/>
  <c r="X62" i="46"/>
  <c r="X64" i="46" s="1"/>
  <c r="X29" i="46"/>
  <c r="T62" i="46"/>
  <c r="T64" i="46" s="1"/>
  <c r="T29" i="46"/>
  <c r="P62" i="46"/>
  <c r="P64" i="46" s="1"/>
  <c r="P29" i="46"/>
  <c r="L62" i="46"/>
  <c r="L64" i="46" s="1"/>
  <c r="L29" i="46"/>
  <c r="BT50" i="46"/>
  <c r="BT52" i="46" s="1"/>
  <c r="BT26" i="46"/>
  <c r="BP50" i="46"/>
  <c r="BP52" i="46" s="1"/>
  <c r="BP26" i="46"/>
  <c r="BL50" i="46"/>
  <c r="BL52" i="46" s="1"/>
  <c r="BL26" i="46"/>
  <c r="BH50" i="46"/>
  <c r="BH52" i="46" s="1"/>
  <c r="BH26" i="46"/>
  <c r="BD50" i="46"/>
  <c r="BD52" i="46" s="1"/>
  <c r="BD26" i="46"/>
  <c r="AZ50" i="46"/>
  <c r="AZ52" i="46" s="1"/>
  <c r="AZ26" i="46"/>
  <c r="AV50" i="46"/>
  <c r="AV52" i="46" s="1"/>
  <c r="AV26" i="46"/>
  <c r="AR50" i="46"/>
  <c r="AR52" i="46" s="1"/>
  <c r="AR26" i="46"/>
  <c r="AN50" i="46"/>
  <c r="AN52" i="46" s="1"/>
  <c r="AN26" i="46"/>
  <c r="AJ50" i="46"/>
  <c r="AJ52" i="46" s="1"/>
  <c r="AJ26" i="46"/>
  <c r="AF50" i="46"/>
  <c r="AF52" i="46" s="1"/>
  <c r="AF26" i="46"/>
  <c r="AB50" i="46"/>
  <c r="AB52" i="46" s="1"/>
  <c r="AB26" i="46"/>
  <c r="X50" i="46"/>
  <c r="X52" i="46" s="1"/>
  <c r="X26" i="46"/>
  <c r="T50" i="46"/>
  <c r="T52" i="46" s="1"/>
  <c r="T26" i="46"/>
  <c r="P50" i="46"/>
  <c r="P52" i="46" s="1"/>
  <c r="P26" i="46"/>
  <c r="L50" i="46"/>
  <c r="L52" i="46" s="1"/>
  <c r="L26" i="46"/>
  <c r="BU54" i="46"/>
  <c r="BU56" i="46" s="1"/>
  <c r="BU27" i="46"/>
  <c r="BQ54" i="46"/>
  <c r="BQ56" i="46" s="1"/>
  <c r="BQ27" i="46"/>
  <c r="BM54" i="46"/>
  <c r="BM56" i="46" s="1"/>
  <c r="BM27" i="46"/>
  <c r="BI54" i="46"/>
  <c r="BI56" i="46" s="1"/>
  <c r="BI27" i="46"/>
  <c r="BE54" i="46"/>
  <c r="BE56" i="46" s="1"/>
  <c r="BE27" i="46"/>
  <c r="BA54" i="46"/>
  <c r="BA56" i="46" s="1"/>
  <c r="BA27" i="46"/>
  <c r="AW54" i="46"/>
  <c r="AW56" i="46" s="1"/>
  <c r="AW27" i="46"/>
  <c r="AS54" i="46"/>
  <c r="AS56" i="46" s="1"/>
  <c r="AS27" i="46"/>
  <c r="AO54" i="46"/>
  <c r="AO56" i="46" s="1"/>
  <c r="AO27" i="46"/>
  <c r="AK54" i="46"/>
  <c r="AK56" i="46" s="1"/>
  <c r="AK27" i="46"/>
  <c r="AG54" i="46"/>
  <c r="AG56" i="46" s="1"/>
  <c r="AG27" i="46"/>
  <c r="AC54" i="46"/>
  <c r="AC56" i="46" s="1"/>
  <c r="AC27" i="46"/>
  <c r="Y54" i="46"/>
  <c r="Y56" i="46" s="1"/>
  <c r="Y27" i="46"/>
  <c r="U54" i="46"/>
  <c r="U56" i="46" s="1"/>
  <c r="U27" i="46"/>
  <c r="Q54" i="46"/>
  <c r="Q56" i="46" s="1"/>
  <c r="Q27" i="46"/>
  <c r="M54" i="46"/>
  <c r="M56" i="46" s="1"/>
  <c r="M27" i="46"/>
  <c r="BV58" i="46"/>
  <c r="BV60" i="46" s="1"/>
  <c r="BV28" i="46"/>
  <c r="BR58" i="46"/>
  <c r="BR60" i="46" s="1"/>
  <c r="BR28" i="46"/>
  <c r="BN58" i="46"/>
  <c r="BN60" i="46" s="1"/>
  <c r="BN28" i="46"/>
  <c r="BJ58" i="46"/>
  <c r="BJ60" i="46" s="1"/>
  <c r="BJ28" i="46"/>
  <c r="BF58" i="46"/>
  <c r="BF60" i="46" s="1"/>
  <c r="BF28" i="46"/>
  <c r="BB58" i="46"/>
  <c r="BB60" i="46" s="1"/>
  <c r="BB28" i="46"/>
  <c r="AX58" i="46"/>
  <c r="AX60" i="46" s="1"/>
  <c r="AX28" i="46"/>
  <c r="AT58" i="46"/>
  <c r="AT60" i="46" s="1"/>
  <c r="AT28" i="46"/>
  <c r="AP58" i="46"/>
  <c r="AP60" i="46" s="1"/>
  <c r="AP28" i="46"/>
  <c r="AL58" i="46"/>
  <c r="AL60" i="46" s="1"/>
  <c r="AL28" i="46"/>
  <c r="AH58" i="46"/>
  <c r="AH60" i="46" s="1"/>
  <c r="AH28" i="46"/>
  <c r="AD58" i="46"/>
  <c r="AD60" i="46" s="1"/>
  <c r="AD28" i="46"/>
  <c r="Z58" i="46"/>
  <c r="Z60" i="46" s="1"/>
  <c r="Z28" i="46"/>
  <c r="V58" i="46"/>
  <c r="V60" i="46" s="1"/>
  <c r="V28" i="46"/>
  <c r="R58" i="46"/>
  <c r="R60" i="46" s="1"/>
  <c r="R28" i="46"/>
  <c r="N58" i="46"/>
  <c r="N60" i="46" s="1"/>
  <c r="N28" i="46"/>
  <c r="J58" i="46"/>
  <c r="J60" i="46" s="1"/>
  <c r="J28" i="46"/>
  <c r="BS62" i="46"/>
  <c r="BS64" i="46" s="1"/>
  <c r="BS29" i="46"/>
  <c r="BO62" i="46"/>
  <c r="BO64" i="46" s="1"/>
  <c r="BO29" i="46"/>
  <c r="BK62" i="46"/>
  <c r="BK64" i="46" s="1"/>
  <c r="BK29" i="46"/>
  <c r="BG62" i="46"/>
  <c r="BG64" i="46" s="1"/>
  <c r="BG29" i="46"/>
  <c r="BC62" i="46"/>
  <c r="BC64" i="46" s="1"/>
  <c r="BC29" i="46"/>
  <c r="AY62" i="46"/>
  <c r="AY64" i="46" s="1"/>
  <c r="AY29" i="46"/>
  <c r="AU62" i="46"/>
  <c r="AU64" i="46" s="1"/>
  <c r="AU29" i="46"/>
  <c r="AQ62" i="46"/>
  <c r="AQ64" i="46" s="1"/>
  <c r="AQ29" i="46"/>
  <c r="AM62" i="46"/>
  <c r="AM64" i="46" s="1"/>
  <c r="AM29" i="46"/>
  <c r="AI62" i="46"/>
  <c r="AI64" i="46" s="1"/>
  <c r="AI29" i="46"/>
  <c r="AE62" i="46"/>
  <c r="AE64" i="46" s="1"/>
  <c r="AE29" i="46"/>
  <c r="AA62" i="46"/>
  <c r="AA64" i="46" s="1"/>
  <c r="AA29" i="46"/>
  <c r="W62" i="46"/>
  <c r="W64" i="46" s="1"/>
  <c r="W29" i="46"/>
  <c r="S62" i="46"/>
  <c r="S64" i="46" s="1"/>
  <c r="S29" i="46"/>
  <c r="O62" i="46"/>
  <c r="O64" i="46" s="1"/>
  <c r="O29" i="46"/>
  <c r="K62" i="46"/>
  <c r="K64" i="46" s="1"/>
  <c r="K29" i="46"/>
  <c r="BS50" i="46"/>
  <c r="BS52" i="46" s="1"/>
  <c r="BS26" i="46"/>
  <c r="BO50" i="46"/>
  <c r="BO52" i="46" s="1"/>
  <c r="BO26" i="46"/>
  <c r="BK50" i="46"/>
  <c r="BK52" i="46" s="1"/>
  <c r="BK26" i="46"/>
  <c r="BG50" i="46"/>
  <c r="BG52" i="46" s="1"/>
  <c r="BG26" i="46"/>
  <c r="BC50" i="46"/>
  <c r="BC52" i="46" s="1"/>
  <c r="BC26" i="46"/>
  <c r="AY50" i="46"/>
  <c r="AY52" i="46" s="1"/>
  <c r="AY26" i="46"/>
  <c r="AU50" i="46"/>
  <c r="AU52" i="46" s="1"/>
  <c r="AU26" i="46"/>
  <c r="AQ50" i="46"/>
  <c r="AQ52" i="46" s="1"/>
  <c r="AQ26" i="46"/>
  <c r="AM50" i="46"/>
  <c r="AM52" i="46" s="1"/>
  <c r="AM26" i="46"/>
  <c r="AI50" i="46"/>
  <c r="AI52" i="46" s="1"/>
  <c r="AI26" i="46"/>
  <c r="AE50" i="46"/>
  <c r="AE52" i="46" s="1"/>
  <c r="AE26" i="46"/>
  <c r="AA50" i="46"/>
  <c r="AA52" i="46" s="1"/>
  <c r="AA26" i="46"/>
  <c r="W50" i="46"/>
  <c r="W52" i="46" s="1"/>
  <c r="W26" i="46"/>
  <c r="S50" i="46"/>
  <c r="S52" i="46" s="1"/>
  <c r="S26" i="46"/>
  <c r="O50" i="46"/>
  <c r="O52" i="46" s="1"/>
  <c r="O26" i="46"/>
  <c r="K50" i="46"/>
  <c r="K52" i="46" s="1"/>
  <c r="K26" i="46"/>
  <c r="BT54" i="46"/>
  <c r="BT56" i="46" s="1"/>
  <c r="BT27" i="46"/>
  <c r="BP54" i="46"/>
  <c r="BP56" i="46" s="1"/>
  <c r="BP27" i="46"/>
  <c r="BL54" i="46"/>
  <c r="BL56" i="46" s="1"/>
  <c r="BL27" i="46"/>
  <c r="BH54" i="46"/>
  <c r="BH56" i="46" s="1"/>
  <c r="BH27" i="46"/>
  <c r="BD54" i="46"/>
  <c r="BD56" i="46" s="1"/>
  <c r="BD27" i="46"/>
  <c r="AZ54" i="46"/>
  <c r="AZ56" i="46" s="1"/>
  <c r="AZ27" i="46"/>
  <c r="AV54" i="46"/>
  <c r="AV56" i="46" s="1"/>
  <c r="AV27" i="46"/>
  <c r="AR54" i="46"/>
  <c r="AR56" i="46" s="1"/>
  <c r="AR27" i="46"/>
  <c r="AN54" i="46"/>
  <c r="AN56" i="46" s="1"/>
  <c r="AN27" i="46"/>
  <c r="AJ54" i="46"/>
  <c r="AJ56" i="46" s="1"/>
  <c r="AJ27" i="46"/>
  <c r="AF54" i="46"/>
  <c r="AF56" i="46" s="1"/>
  <c r="AF27" i="46"/>
  <c r="AB54" i="46"/>
  <c r="AB56" i="46" s="1"/>
  <c r="AB27" i="46"/>
  <c r="X54" i="46"/>
  <c r="X56" i="46" s="1"/>
  <c r="X27" i="46"/>
  <c r="T54" i="46"/>
  <c r="T56" i="46" s="1"/>
  <c r="T27" i="46"/>
  <c r="P54" i="46"/>
  <c r="P56" i="46" s="1"/>
  <c r="P27" i="46"/>
  <c r="L54" i="46"/>
  <c r="L56" i="46" s="1"/>
  <c r="L27" i="46"/>
  <c r="BU58" i="46"/>
  <c r="BU60" i="46" s="1"/>
  <c r="BU28" i="46"/>
  <c r="BQ58" i="46"/>
  <c r="BQ60" i="46" s="1"/>
  <c r="BQ28" i="46"/>
  <c r="BM58" i="46"/>
  <c r="BM60" i="46" s="1"/>
  <c r="BM28" i="46"/>
  <c r="BI58" i="46"/>
  <c r="BI60" i="46" s="1"/>
  <c r="BI28" i="46"/>
  <c r="BE58" i="46"/>
  <c r="BE60" i="46" s="1"/>
  <c r="BE28" i="46"/>
  <c r="BA58" i="46"/>
  <c r="BA60" i="46" s="1"/>
  <c r="BA28" i="46"/>
  <c r="AW58" i="46"/>
  <c r="AW60" i="46" s="1"/>
  <c r="AW28" i="46"/>
  <c r="AS58" i="46"/>
  <c r="AS60" i="46" s="1"/>
  <c r="AS28" i="46"/>
  <c r="AO58" i="46"/>
  <c r="AO60" i="46" s="1"/>
  <c r="AO28" i="46"/>
  <c r="AK58" i="46"/>
  <c r="AK60" i="46" s="1"/>
  <c r="AK28" i="46"/>
  <c r="AG58" i="46"/>
  <c r="AG60" i="46" s="1"/>
  <c r="AG28" i="46"/>
  <c r="AC58" i="46"/>
  <c r="AC60" i="46" s="1"/>
  <c r="AC28" i="46"/>
  <c r="Y58" i="46"/>
  <c r="Y60" i="46" s="1"/>
  <c r="Y28" i="46"/>
  <c r="U58" i="46"/>
  <c r="U60" i="46" s="1"/>
  <c r="U28" i="46"/>
  <c r="Q58" i="46"/>
  <c r="Q60" i="46" s="1"/>
  <c r="Q28" i="46"/>
  <c r="M58" i="46"/>
  <c r="M60" i="46" s="1"/>
  <c r="M28" i="46"/>
  <c r="BV62" i="46"/>
  <c r="BV64" i="46" s="1"/>
  <c r="BV29" i="46"/>
  <c r="BR62" i="46"/>
  <c r="BR64" i="46" s="1"/>
  <c r="BR29" i="46"/>
  <c r="BN62" i="46"/>
  <c r="BN64" i="46" s="1"/>
  <c r="BN29" i="46"/>
  <c r="BJ62" i="46"/>
  <c r="BJ64" i="46" s="1"/>
  <c r="BJ29" i="46"/>
  <c r="BF62" i="46"/>
  <c r="BF64" i="46" s="1"/>
  <c r="BF29" i="46"/>
  <c r="BB62" i="46"/>
  <c r="BB64" i="46" s="1"/>
  <c r="BB29" i="46"/>
  <c r="AX62" i="46"/>
  <c r="AX64" i="46" s="1"/>
  <c r="AX29" i="46"/>
  <c r="AT62" i="46"/>
  <c r="AT64" i="46" s="1"/>
  <c r="AT29" i="46"/>
  <c r="AP62" i="46"/>
  <c r="AP64" i="46" s="1"/>
  <c r="AP29" i="46"/>
  <c r="AL62" i="46"/>
  <c r="AL64" i="46" s="1"/>
  <c r="AL29" i="46"/>
  <c r="AH62" i="46"/>
  <c r="AH64" i="46" s="1"/>
  <c r="AH29" i="46"/>
  <c r="AD62" i="46"/>
  <c r="AD64" i="46" s="1"/>
  <c r="AD29" i="46"/>
  <c r="Z62" i="46"/>
  <c r="Z64" i="46" s="1"/>
  <c r="Z29" i="46"/>
  <c r="V62" i="46"/>
  <c r="V64" i="46" s="1"/>
  <c r="V29" i="46"/>
  <c r="R62" i="46"/>
  <c r="R64" i="46" s="1"/>
  <c r="R29" i="46"/>
  <c r="N62" i="46"/>
  <c r="N64" i="46" s="1"/>
  <c r="N29" i="46"/>
  <c r="J62" i="46"/>
  <c r="J64" i="46" s="1"/>
  <c r="J29" i="46"/>
  <c r="BV50" i="46"/>
  <c r="BV52" i="46" s="1"/>
  <c r="BV26" i="46"/>
  <c r="BV30" i="46" s="1"/>
  <c r="BR50" i="46"/>
  <c r="BR52" i="46" s="1"/>
  <c r="BR26" i="46"/>
  <c r="BN50" i="46"/>
  <c r="BN52" i="46" s="1"/>
  <c r="BN26" i="46"/>
  <c r="BN30" i="46" s="1"/>
  <c r="BJ50" i="46"/>
  <c r="BJ52" i="46" s="1"/>
  <c r="BJ26" i="46"/>
  <c r="BF50" i="46"/>
  <c r="BF52" i="46" s="1"/>
  <c r="BF26" i="46"/>
  <c r="BF30" i="46" s="1"/>
  <c r="BB50" i="46"/>
  <c r="BB52" i="46" s="1"/>
  <c r="BB26" i="46"/>
  <c r="AX50" i="46"/>
  <c r="AX52" i="46" s="1"/>
  <c r="AX26" i="46"/>
  <c r="AX30" i="46" s="1"/>
  <c r="AT50" i="46"/>
  <c r="AT52" i="46" s="1"/>
  <c r="AT26" i="46"/>
  <c r="AP50" i="46"/>
  <c r="AP52" i="46" s="1"/>
  <c r="AP26" i="46"/>
  <c r="AP30" i="46" s="1"/>
  <c r="AL50" i="46"/>
  <c r="AL52" i="46" s="1"/>
  <c r="AL26" i="46"/>
  <c r="AH50" i="46"/>
  <c r="AH52" i="46" s="1"/>
  <c r="AH26" i="46"/>
  <c r="AH30" i="46" s="1"/>
  <c r="AD50" i="46"/>
  <c r="AD52" i="46" s="1"/>
  <c r="AD26" i="46"/>
  <c r="Z50" i="46"/>
  <c r="Z52" i="46" s="1"/>
  <c r="Z26" i="46"/>
  <c r="Z30" i="46" s="1"/>
  <c r="V50" i="46"/>
  <c r="V52" i="46" s="1"/>
  <c r="V26" i="46"/>
  <c r="R50" i="46"/>
  <c r="R52" i="46" s="1"/>
  <c r="R26" i="46"/>
  <c r="R30" i="46" s="1"/>
  <c r="N50" i="46"/>
  <c r="N52" i="46" s="1"/>
  <c r="N26" i="46"/>
  <c r="J50" i="46"/>
  <c r="J52" i="46" s="1"/>
  <c r="J26" i="46"/>
  <c r="J30" i="46" s="1"/>
  <c r="BS54" i="46"/>
  <c r="BS56" i="46" s="1"/>
  <c r="BS27" i="46"/>
  <c r="BO54" i="46"/>
  <c r="BO56" i="46" s="1"/>
  <c r="BO27" i="46"/>
  <c r="BK54" i="46"/>
  <c r="BK56" i="46" s="1"/>
  <c r="BK27" i="46"/>
  <c r="BG54" i="46"/>
  <c r="BG56" i="46" s="1"/>
  <c r="BG27" i="46"/>
  <c r="BC54" i="46"/>
  <c r="BC56" i="46" s="1"/>
  <c r="BC27" i="46"/>
  <c r="AY54" i="46"/>
  <c r="AY56" i="46" s="1"/>
  <c r="AY27" i="46"/>
  <c r="AU54" i="46"/>
  <c r="AU56" i="46" s="1"/>
  <c r="AU27" i="46"/>
  <c r="AQ54" i="46"/>
  <c r="AQ56" i="46" s="1"/>
  <c r="AQ27" i="46"/>
  <c r="AM54" i="46"/>
  <c r="AM56" i="46" s="1"/>
  <c r="AM27" i="46"/>
  <c r="AI54" i="46"/>
  <c r="AI56" i="46" s="1"/>
  <c r="AI27" i="46"/>
  <c r="AE54" i="46"/>
  <c r="AE56" i="46" s="1"/>
  <c r="AE27" i="46"/>
  <c r="AA54" i="46"/>
  <c r="AA56" i="46" s="1"/>
  <c r="AA27" i="46"/>
  <c r="W54" i="46"/>
  <c r="W56" i="46" s="1"/>
  <c r="W27" i="46"/>
  <c r="S54" i="46"/>
  <c r="S56" i="46" s="1"/>
  <c r="S27" i="46"/>
  <c r="O54" i="46"/>
  <c r="O56" i="46" s="1"/>
  <c r="O27" i="46"/>
  <c r="K54" i="46"/>
  <c r="K56" i="46" s="1"/>
  <c r="K27" i="46"/>
  <c r="BT58" i="46"/>
  <c r="BT60" i="46" s="1"/>
  <c r="BT28" i="46"/>
  <c r="BP58" i="46"/>
  <c r="BP60" i="46" s="1"/>
  <c r="BP28" i="46"/>
  <c r="BL58" i="46"/>
  <c r="BL60" i="46" s="1"/>
  <c r="BL28" i="46"/>
  <c r="BH58" i="46"/>
  <c r="BH60" i="46" s="1"/>
  <c r="BH28" i="46"/>
  <c r="BD58" i="46"/>
  <c r="BD60" i="46" s="1"/>
  <c r="BD28" i="46"/>
  <c r="AZ58" i="46"/>
  <c r="AZ60" i="46" s="1"/>
  <c r="AZ28" i="46"/>
  <c r="AV58" i="46"/>
  <c r="AV60" i="46" s="1"/>
  <c r="AV28" i="46"/>
  <c r="AR58" i="46"/>
  <c r="AR60" i="46" s="1"/>
  <c r="AR28" i="46"/>
  <c r="AN58" i="46"/>
  <c r="AN60" i="46" s="1"/>
  <c r="AN28" i="46"/>
  <c r="AJ58" i="46"/>
  <c r="AJ60" i="46" s="1"/>
  <c r="AJ28" i="46"/>
  <c r="AF58" i="46"/>
  <c r="AF60" i="46" s="1"/>
  <c r="AF28" i="46"/>
  <c r="AB58" i="46"/>
  <c r="AB60" i="46" s="1"/>
  <c r="AB28" i="46"/>
  <c r="X58" i="46"/>
  <c r="X60" i="46" s="1"/>
  <c r="X28" i="46"/>
  <c r="T58" i="46"/>
  <c r="T60" i="46" s="1"/>
  <c r="T28" i="46"/>
  <c r="P58" i="46"/>
  <c r="P60" i="46" s="1"/>
  <c r="P28" i="46"/>
  <c r="L58" i="46"/>
  <c r="L60" i="46" s="1"/>
  <c r="L28" i="46"/>
  <c r="BU62" i="46"/>
  <c r="BU64" i="46" s="1"/>
  <c r="BU29" i="46"/>
  <c r="BQ62" i="46"/>
  <c r="BQ64" i="46" s="1"/>
  <c r="BQ29" i="46"/>
  <c r="BM62" i="46"/>
  <c r="BM64" i="46" s="1"/>
  <c r="BM29" i="46"/>
  <c r="BI62" i="46"/>
  <c r="BI64" i="46" s="1"/>
  <c r="BI29" i="46"/>
  <c r="BE62" i="46"/>
  <c r="BE64" i="46" s="1"/>
  <c r="BE29" i="46"/>
  <c r="BA62" i="46"/>
  <c r="BA64" i="46" s="1"/>
  <c r="BA29" i="46"/>
  <c r="AW62" i="46"/>
  <c r="AW64" i="46" s="1"/>
  <c r="AW29" i="46"/>
  <c r="AS62" i="46"/>
  <c r="AS64" i="46" s="1"/>
  <c r="AS29" i="46"/>
  <c r="AO62" i="46"/>
  <c r="AO64" i="46" s="1"/>
  <c r="AO29" i="46"/>
  <c r="AK62" i="46"/>
  <c r="AK64" i="46" s="1"/>
  <c r="AK29" i="46"/>
  <c r="AG62" i="46"/>
  <c r="AG64" i="46" s="1"/>
  <c r="AG29" i="46"/>
  <c r="AC62" i="46"/>
  <c r="AC64" i="46" s="1"/>
  <c r="AC29" i="46"/>
  <c r="Y62" i="46"/>
  <c r="Y64" i="46" s="1"/>
  <c r="Y29" i="46"/>
  <c r="U62" i="46"/>
  <c r="U64" i="46" s="1"/>
  <c r="U29" i="46"/>
  <c r="Q62" i="46"/>
  <c r="Q64" i="46" s="1"/>
  <c r="Q29" i="46"/>
  <c r="M62" i="46"/>
  <c r="M64" i="46" s="1"/>
  <c r="M29" i="46"/>
  <c r="H11" i="46"/>
  <c r="H23" i="46"/>
  <c r="H15" i="46"/>
  <c r="H19" i="46"/>
  <c r="J51" i="49"/>
  <c r="K51" i="49"/>
  <c r="L51" i="49"/>
  <c r="M51" i="49"/>
  <c r="N51" i="49"/>
  <c r="O51" i="49"/>
  <c r="P51" i="49"/>
  <c r="Q51" i="49"/>
  <c r="R51" i="49"/>
  <c r="S51" i="49"/>
  <c r="T51" i="49"/>
  <c r="U51" i="49"/>
  <c r="V51" i="49"/>
  <c r="W51" i="49"/>
  <c r="X51" i="49"/>
  <c r="Y51" i="49"/>
  <c r="Z51" i="49"/>
  <c r="AA51" i="49"/>
  <c r="AB51" i="49"/>
  <c r="AC51" i="49"/>
  <c r="AD51" i="49"/>
  <c r="AE51" i="49"/>
  <c r="AF51" i="49"/>
  <c r="AG51" i="49"/>
  <c r="AH51" i="49"/>
  <c r="AI51" i="49"/>
  <c r="AJ51" i="49"/>
  <c r="AK51" i="49"/>
  <c r="AL51" i="49"/>
  <c r="AM51" i="49"/>
  <c r="AN51" i="49"/>
  <c r="AO51" i="49"/>
  <c r="AP51" i="49"/>
  <c r="AQ51" i="49"/>
  <c r="AR51" i="49"/>
  <c r="AS51" i="49"/>
  <c r="AT51" i="49"/>
  <c r="AU51" i="49"/>
  <c r="AV51" i="49"/>
  <c r="AW51" i="49"/>
  <c r="AX51" i="49"/>
  <c r="AY51" i="49"/>
  <c r="AZ51" i="49"/>
  <c r="BA51" i="49"/>
  <c r="BB51" i="49"/>
  <c r="BC51" i="49"/>
  <c r="BD51" i="49"/>
  <c r="BE51" i="49"/>
  <c r="BF51" i="49"/>
  <c r="BG51" i="49"/>
  <c r="BH51" i="49"/>
  <c r="BI51" i="49"/>
  <c r="BJ51" i="49"/>
  <c r="BK51" i="49"/>
  <c r="BL51" i="49"/>
  <c r="BM51" i="49"/>
  <c r="BN51" i="49"/>
  <c r="BO51" i="49"/>
  <c r="BP51" i="49"/>
  <c r="BQ51" i="49"/>
  <c r="BR51" i="49"/>
  <c r="BS51" i="49"/>
  <c r="BT51" i="49"/>
  <c r="BU51" i="49"/>
  <c r="BV51" i="49"/>
  <c r="N30" i="46" l="1"/>
  <c r="V30" i="46"/>
  <c r="AD30" i="46"/>
  <c r="AL30" i="46"/>
  <c r="AT30" i="46"/>
  <c r="BB30" i="46"/>
  <c r="BJ30" i="46"/>
  <c r="BR30" i="46"/>
  <c r="U71" i="46"/>
  <c r="U78" i="46"/>
  <c r="AS71" i="46"/>
  <c r="AS78" i="46"/>
  <c r="BQ71" i="46"/>
  <c r="BQ78" i="46"/>
  <c r="T70" i="46"/>
  <c r="T77" i="46"/>
  <c r="AR70" i="46"/>
  <c r="AR77" i="46"/>
  <c r="BP70" i="46"/>
  <c r="BP77" i="46"/>
  <c r="Q71" i="46"/>
  <c r="Q78" i="46"/>
  <c r="AG71" i="46"/>
  <c r="AG78" i="46"/>
  <c r="AO71" i="46"/>
  <c r="AO78" i="46"/>
  <c r="AW71" i="46"/>
  <c r="AW78" i="46"/>
  <c r="BM71" i="46"/>
  <c r="BM78" i="46"/>
  <c r="BU71" i="46"/>
  <c r="BU78" i="46"/>
  <c r="P70" i="46"/>
  <c r="P77" i="46"/>
  <c r="X70" i="46"/>
  <c r="X77" i="46"/>
  <c r="AF70" i="46"/>
  <c r="AF77" i="46"/>
  <c r="AN70" i="46"/>
  <c r="AN77" i="46"/>
  <c r="AV70" i="46"/>
  <c r="AV77" i="46"/>
  <c r="BD70" i="46"/>
  <c r="BD77" i="46"/>
  <c r="BL70" i="46"/>
  <c r="BL77" i="46"/>
  <c r="BT70" i="46"/>
  <c r="BT77" i="46"/>
  <c r="O67" i="46"/>
  <c r="O76" i="46"/>
  <c r="W67" i="46"/>
  <c r="W76" i="46"/>
  <c r="AE67" i="46"/>
  <c r="AE76" i="46"/>
  <c r="AM67" i="46"/>
  <c r="AM76" i="46"/>
  <c r="AU67" i="46"/>
  <c r="AU76" i="46"/>
  <c r="BC67" i="46"/>
  <c r="BC76" i="46"/>
  <c r="BK67" i="46"/>
  <c r="BK76" i="46"/>
  <c r="BS67" i="46"/>
  <c r="BS76" i="46"/>
  <c r="N66" i="46"/>
  <c r="N75" i="46"/>
  <c r="V66" i="46"/>
  <c r="V75" i="46"/>
  <c r="AD66" i="46"/>
  <c r="AD75" i="46"/>
  <c r="AL66" i="46"/>
  <c r="AL75" i="46"/>
  <c r="AT66" i="46"/>
  <c r="AT75" i="46"/>
  <c r="BB66" i="46"/>
  <c r="BB75" i="46"/>
  <c r="BJ66" i="46"/>
  <c r="BJ75" i="46"/>
  <c r="BR66" i="46"/>
  <c r="BR75" i="46"/>
  <c r="J71" i="46"/>
  <c r="J78" i="46"/>
  <c r="H64" i="46"/>
  <c r="R71" i="46"/>
  <c r="R78" i="46"/>
  <c r="Z71" i="46"/>
  <c r="Z78" i="46"/>
  <c r="AH71" i="46"/>
  <c r="AH78" i="46"/>
  <c r="AP71" i="46"/>
  <c r="AP78" i="46"/>
  <c r="AX71" i="46"/>
  <c r="AX78" i="46"/>
  <c r="BF71" i="46"/>
  <c r="BF78" i="46"/>
  <c r="Q70" i="46"/>
  <c r="Q72" i="46" s="1"/>
  <c r="Q113" i="46" s="1"/>
  <c r="Q77" i="46"/>
  <c r="AG70" i="46"/>
  <c r="AG72" i="46" s="1"/>
  <c r="AG113" i="46" s="1"/>
  <c r="AG77" i="46"/>
  <c r="AW70" i="46"/>
  <c r="AW72" i="46" s="1"/>
  <c r="AW113" i="46" s="1"/>
  <c r="AW77" i="46"/>
  <c r="BE70" i="46"/>
  <c r="BE77" i="46"/>
  <c r="BU70" i="46"/>
  <c r="BU72" i="46" s="1"/>
  <c r="BU113" i="46" s="1"/>
  <c r="BU77" i="46"/>
  <c r="X67" i="46"/>
  <c r="X76" i="46"/>
  <c r="AN67" i="46"/>
  <c r="AN76" i="46"/>
  <c r="BL67" i="46"/>
  <c r="BL76" i="46"/>
  <c r="O66" i="46"/>
  <c r="O68" i="46" s="1"/>
  <c r="O75" i="46"/>
  <c r="AE66" i="46"/>
  <c r="AE68" i="46" s="1"/>
  <c r="AE75" i="46"/>
  <c r="AU66" i="46"/>
  <c r="AU68" i="46" s="1"/>
  <c r="AU75" i="46"/>
  <c r="BK66" i="46"/>
  <c r="BK68" i="46" s="1"/>
  <c r="BK75" i="46"/>
  <c r="O71" i="46"/>
  <c r="O78" i="46"/>
  <c r="AE71" i="46"/>
  <c r="AE78" i="46"/>
  <c r="BC71" i="46"/>
  <c r="BC78" i="46"/>
  <c r="BB70" i="46"/>
  <c r="BB77" i="46"/>
  <c r="H58" i="46"/>
  <c r="H28" i="46"/>
  <c r="K30" i="46"/>
  <c r="S30" i="46"/>
  <c r="AA30" i="46"/>
  <c r="AI30" i="46"/>
  <c r="AQ30" i="46"/>
  <c r="AY30" i="46"/>
  <c r="BG30" i="46"/>
  <c r="BO30" i="46"/>
  <c r="P30" i="46"/>
  <c r="X30" i="46"/>
  <c r="AF30" i="46"/>
  <c r="AN30" i="46"/>
  <c r="AV30" i="46"/>
  <c r="BD30" i="46"/>
  <c r="BL30" i="46"/>
  <c r="BT30" i="46"/>
  <c r="M30" i="46"/>
  <c r="U30" i="46"/>
  <c r="AC30" i="46"/>
  <c r="AK30" i="46"/>
  <c r="AS30" i="46"/>
  <c r="BA30" i="46"/>
  <c r="BI30" i="46"/>
  <c r="BQ30" i="46"/>
  <c r="H54" i="46"/>
  <c r="H27" i="46"/>
  <c r="AC71" i="46"/>
  <c r="AC78" i="46"/>
  <c r="BI71" i="46"/>
  <c r="BI78" i="46"/>
  <c r="L70" i="46"/>
  <c r="L77" i="46"/>
  <c r="AJ70" i="46"/>
  <c r="AJ77" i="46"/>
  <c r="AZ70" i="46"/>
  <c r="AZ77" i="46"/>
  <c r="BH70" i="46"/>
  <c r="BH77" i="46"/>
  <c r="K67" i="46"/>
  <c r="K76" i="46"/>
  <c r="S67" i="46"/>
  <c r="S76" i="46"/>
  <c r="AA67" i="46"/>
  <c r="AA76" i="46"/>
  <c r="AI67" i="46"/>
  <c r="AI76" i="46"/>
  <c r="AQ67" i="46"/>
  <c r="AQ76" i="46"/>
  <c r="AY67" i="46"/>
  <c r="AY76" i="46"/>
  <c r="BG67" i="46"/>
  <c r="BG76" i="46"/>
  <c r="BO67" i="46"/>
  <c r="BO76" i="46"/>
  <c r="J66" i="46"/>
  <c r="H52" i="46"/>
  <c r="J75" i="46"/>
  <c r="R66" i="46"/>
  <c r="R75" i="46"/>
  <c r="Z66" i="46"/>
  <c r="Z75" i="46"/>
  <c r="AH66" i="46"/>
  <c r="AH75" i="46"/>
  <c r="AP66" i="46"/>
  <c r="AP75" i="46"/>
  <c r="AX66" i="46"/>
  <c r="AX75" i="46"/>
  <c r="BF66" i="46"/>
  <c r="BF75" i="46"/>
  <c r="BN66" i="46"/>
  <c r="BN75" i="46"/>
  <c r="BV66" i="46"/>
  <c r="BV75" i="46"/>
  <c r="N71" i="46"/>
  <c r="N78" i="46"/>
  <c r="V71" i="46"/>
  <c r="V78" i="46"/>
  <c r="AD71" i="46"/>
  <c r="AD78" i="46"/>
  <c r="AL71" i="46"/>
  <c r="AL78" i="46"/>
  <c r="AT71" i="46"/>
  <c r="AT78" i="46"/>
  <c r="BB71" i="46"/>
  <c r="BB78" i="46"/>
  <c r="BJ71" i="46"/>
  <c r="BJ78" i="46"/>
  <c r="BR71" i="46"/>
  <c r="BR78" i="46"/>
  <c r="M70" i="46"/>
  <c r="M77" i="46"/>
  <c r="U70" i="46"/>
  <c r="U72" i="46" s="1"/>
  <c r="U113" i="46" s="1"/>
  <c r="U77" i="46"/>
  <c r="AC70" i="46"/>
  <c r="AC77" i="46"/>
  <c r="AK70" i="46"/>
  <c r="AK77" i="46"/>
  <c r="AS70" i="46"/>
  <c r="AS72" i="46" s="1"/>
  <c r="AS113" i="46" s="1"/>
  <c r="AS77" i="46"/>
  <c r="BA70" i="46"/>
  <c r="BA77" i="46"/>
  <c r="BI70" i="46"/>
  <c r="BI72" i="46" s="1"/>
  <c r="BI113" i="46" s="1"/>
  <c r="BI77" i="46"/>
  <c r="BQ70" i="46"/>
  <c r="BQ72" i="46" s="1"/>
  <c r="BQ113" i="46" s="1"/>
  <c r="BQ77" i="46"/>
  <c r="L67" i="46"/>
  <c r="L76" i="46"/>
  <c r="T67" i="46"/>
  <c r="T76" i="46"/>
  <c r="AB67" i="46"/>
  <c r="AB76" i="46"/>
  <c r="AJ67" i="46"/>
  <c r="AJ76" i="46"/>
  <c r="AR67" i="46"/>
  <c r="AR76" i="46"/>
  <c r="AZ67" i="46"/>
  <c r="AZ76" i="46"/>
  <c r="BH67" i="46"/>
  <c r="BH76" i="46"/>
  <c r="BP67" i="46"/>
  <c r="BP76" i="46"/>
  <c r="K66" i="46"/>
  <c r="K75" i="46"/>
  <c r="S66" i="46"/>
  <c r="S68" i="46" s="1"/>
  <c r="S75" i="46"/>
  <c r="AA66" i="46"/>
  <c r="AA75" i="46"/>
  <c r="AI66" i="46"/>
  <c r="AI68" i="46" s="1"/>
  <c r="AI75" i="46"/>
  <c r="AQ66" i="46"/>
  <c r="AQ75" i="46"/>
  <c r="AY66" i="46"/>
  <c r="AY68" i="46" s="1"/>
  <c r="AY75" i="46"/>
  <c r="BG66" i="46"/>
  <c r="BG75" i="46"/>
  <c r="BO66" i="46"/>
  <c r="BO68" i="46" s="1"/>
  <c r="BO75" i="46"/>
  <c r="K71" i="46"/>
  <c r="K78" i="46"/>
  <c r="AA71" i="46"/>
  <c r="AA78" i="46"/>
  <c r="AQ71" i="46"/>
  <c r="AQ78" i="46"/>
  <c r="AY71" i="46"/>
  <c r="AY78" i="46"/>
  <c r="BO71" i="46"/>
  <c r="BO78" i="46"/>
  <c r="J70" i="46"/>
  <c r="J72" i="46" s="1"/>
  <c r="J113" i="46" s="1"/>
  <c r="J77" i="46"/>
  <c r="H60" i="46"/>
  <c r="R70" i="46"/>
  <c r="R72" i="46" s="1"/>
  <c r="R113" i="46" s="1"/>
  <c r="R77" i="46"/>
  <c r="Z70" i="46"/>
  <c r="Z72" i="46" s="1"/>
  <c r="Z113" i="46" s="1"/>
  <c r="Z77" i="46"/>
  <c r="AH70" i="46"/>
  <c r="AH72" i="46" s="1"/>
  <c r="AH113" i="46" s="1"/>
  <c r="AH77" i="46"/>
  <c r="AP70" i="46"/>
  <c r="AP72" i="46" s="1"/>
  <c r="AP113" i="46" s="1"/>
  <c r="AP77" i="46"/>
  <c r="AX70" i="46"/>
  <c r="AX72" i="46" s="1"/>
  <c r="AX113" i="46" s="1"/>
  <c r="AX77" i="46"/>
  <c r="BN70" i="46"/>
  <c r="BN77" i="46"/>
  <c r="BV70" i="46"/>
  <c r="BV77" i="46"/>
  <c r="Q67" i="46"/>
  <c r="Q76" i="46"/>
  <c r="Y67" i="46"/>
  <c r="Y76" i="46"/>
  <c r="AG67" i="46"/>
  <c r="AG76" i="46"/>
  <c r="AO67" i="46"/>
  <c r="AO76" i="46"/>
  <c r="AW67" i="46"/>
  <c r="AW76" i="46"/>
  <c r="BE67" i="46"/>
  <c r="BE76" i="46"/>
  <c r="BM67" i="46"/>
  <c r="BM76" i="46"/>
  <c r="BU67" i="46"/>
  <c r="BU76" i="46"/>
  <c r="P66" i="46"/>
  <c r="P75" i="46"/>
  <c r="X66" i="46"/>
  <c r="X68" i="46" s="1"/>
  <c r="X75" i="46"/>
  <c r="AF66" i="46"/>
  <c r="AF75" i="46"/>
  <c r="AN66" i="46"/>
  <c r="AN68" i="46" s="1"/>
  <c r="AN75" i="46"/>
  <c r="AV66" i="46"/>
  <c r="AV75" i="46"/>
  <c r="BD66" i="46"/>
  <c r="BD75" i="46"/>
  <c r="BL66" i="46"/>
  <c r="BL68" i="46" s="1"/>
  <c r="BL75" i="46"/>
  <c r="BT66" i="46"/>
  <c r="BT75" i="46"/>
  <c r="P71" i="46"/>
  <c r="P72" i="46" s="1"/>
  <c r="P113" i="46" s="1"/>
  <c r="P78" i="46"/>
  <c r="X71" i="46"/>
  <c r="X72" i="46" s="1"/>
  <c r="X113" i="46" s="1"/>
  <c r="X78" i="46"/>
  <c r="AF71" i="46"/>
  <c r="AF72" i="46" s="1"/>
  <c r="AF113" i="46" s="1"/>
  <c r="AF78" i="46"/>
  <c r="AN71" i="46"/>
  <c r="AN72" i="46" s="1"/>
  <c r="AN113" i="46" s="1"/>
  <c r="AN78" i="46"/>
  <c r="AV71" i="46"/>
  <c r="AV72" i="46" s="1"/>
  <c r="AV113" i="46" s="1"/>
  <c r="AV78" i="46"/>
  <c r="BD71" i="46"/>
  <c r="BD72" i="46" s="1"/>
  <c r="BD113" i="46" s="1"/>
  <c r="BD78" i="46"/>
  <c r="BL71" i="46"/>
  <c r="BL72" i="46" s="1"/>
  <c r="BL113" i="46" s="1"/>
  <c r="BL78" i="46"/>
  <c r="BT71" i="46"/>
  <c r="BT72" i="46" s="1"/>
  <c r="BT113" i="46" s="1"/>
  <c r="BT78" i="46"/>
  <c r="O70" i="46"/>
  <c r="O77" i="46"/>
  <c r="W70" i="46"/>
  <c r="W77" i="46"/>
  <c r="AE70" i="46"/>
  <c r="AE72" i="46" s="1"/>
  <c r="AE113" i="46" s="1"/>
  <c r="AE77" i="46"/>
  <c r="AM70" i="46"/>
  <c r="AM77" i="46"/>
  <c r="AU70" i="46"/>
  <c r="AU77" i="46"/>
  <c r="BC70" i="46"/>
  <c r="BC72" i="46" s="1"/>
  <c r="BC113" i="46" s="1"/>
  <c r="BC77" i="46"/>
  <c r="BK70" i="46"/>
  <c r="BK77" i="46"/>
  <c r="BS70" i="46"/>
  <c r="BS77" i="46"/>
  <c r="N67" i="46"/>
  <c r="N76" i="46"/>
  <c r="V67" i="46"/>
  <c r="V76" i="46"/>
  <c r="AD67" i="46"/>
  <c r="AD76" i="46"/>
  <c r="AL67" i="46"/>
  <c r="AL76" i="46"/>
  <c r="AT67" i="46"/>
  <c r="AT76" i="46"/>
  <c r="BB67" i="46"/>
  <c r="BB76" i="46"/>
  <c r="BJ67" i="46"/>
  <c r="BJ76" i="46"/>
  <c r="BR67" i="46"/>
  <c r="BR76" i="46"/>
  <c r="M66" i="46"/>
  <c r="M75" i="46"/>
  <c r="U66" i="46"/>
  <c r="U75" i="46"/>
  <c r="AC66" i="46"/>
  <c r="AC75" i="46"/>
  <c r="AK66" i="46"/>
  <c r="AK75" i="46"/>
  <c r="AS66" i="46"/>
  <c r="AS75" i="46"/>
  <c r="BA66" i="46"/>
  <c r="BA75" i="46"/>
  <c r="BI66" i="46"/>
  <c r="BI75" i="46"/>
  <c r="BQ66" i="46"/>
  <c r="BQ75" i="46"/>
  <c r="S71" i="46"/>
  <c r="S78" i="46"/>
  <c r="AI71" i="46"/>
  <c r="AI78" i="46"/>
  <c r="BG71" i="46"/>
  <c r="BG78" i="46"/>
  <c r="BF70" i="46"/>
  <c r="BF72" i="46" s="1"/>
  <c r="BF113" i="46" s="1"/>
  <c r="BF77" i="46"/>
  <c r="H62" i="46"/>
  <c r="H29" i="46"/>
  <c r="O30" i="46"/>
  <c r="W30" i="46"/>
  <c r="AE30" i="46"/>
  <c r="AM30" i="46"/>
  <c r="AU30" i="46"/>
  <c r="BC30" i="46"/>
  <c r="BK30" i="46"/>
  <c r="BS30" i="46"/>
  <c r="L30" i="46"/>
  <c r="T30" i="46"/>
  <c r="AB30" i="46"/>
  <c r="AJ30" i="46"/>
  <c r="AR30" i="46"/>
  <c r="AZ30" i="46"/>
  <c r="BH30" i="46"/>
  <c r="BP30" i="46"/>
  <c r="Q30" i="46"/>
  <c r="Y30" i="46"/>
  <c r="AG30" i="46"/>
  <c r="AO30" i="46"/>
  <c r="AW30" i="46"/>
  <c r="BE30" i="46"/>
  <c r="BM30" i="46"/>
  <c r="BU30" i="46"/>
  <c r="M71" i="46"/>
  <c r="M78" i="46"/>
  <c r="AK71" i="46"/>
  <c r="AK78" i="46"/>
  <c r="BA71" i="46"/>
  <c r="BA78" i="46"/>
  <c r="AB70" i="46"/>
  <c r="AB77" i="46"/>
  <c r="H50" i="46"/>
  <c r="H26" i="46"/>
  <c r="Y71" i="46"/>
  <c r="Y78" i="46"/>
  <c r="BE71" i="46"/>
  <c r="BE78" i="46"/>
  <c r="BN71" i="46"/>
  <c r="BN78" i="46"/>
  <c r="BV71" i="46"/>
  <c r="BV78" i="46"/>
  <c r="Y70" i="46"/>
  <c r="Y72" i="46" s="1"/>
  <c r="Y113" i="46" s="1"/>
  <c r="Y77" i="46"/>
  <c r="AO70" i="46"/>
  <c r="AO72" i="46" s="1"/>
  <c r="AO113" i="46" s="1"/>
  <c r="AO77" i="46"/>
  <c r="BM70" i="46"/>
  <c r="BM72" i="46" s="1"/>
  <c r="BM113" i="46" s="1"/>
  <c r="BM77" i="46"/>
  <c r="P67" i="46"/>
  <c r="P76" i="46"/>
  <c r="AF67" i="46"/>
  <c r="AF76" i="46"/>
  <c r="AV67" i="46"/>
  <c r="AV76" i="46"/>
  <c r="BD67" i="46"/>
  <c r="BD76" i="46"/>
  <c r="BT67" i="46"/>
  <c r="BT76" i="46"/>
  <c r="W66" i="46"/>
  <c r="W68" i="46" s="1"/>
  <c r="W75" i="46"/>
  <c r="AM66" i="46"/>
  <c r="AM68" i="46" s="1"/>
  <c r="AM75" i="46"/>
  <c r="BC66" i="46"/>
  <c r="BC68" i="46" s="1"/>
  <c r="BC75" i="46"/>
  <c r="BS66" i="46"/>
  <c r="BS68" i="46" s="1"/>
  <c r="BS75" i="46"/>
  <c r="W71" i="46"/>
  <c r="W78" i="46"/>
  <c r="AM71" i="46"/>
  <c r="AM78" i="46"/>
  <c r="AU71" i="46"/>
  <c r="AU78" i="46"/>
  <c r="BK71" i="46"/>
  <c r="BK78" i="46"/>
  <c r="BS71" i="46"/>
  <c r="BS78" i="46"/>
  <c r="N70" i="46"/>
  <c r="N72" i="46" s="1"/>
  <c r="N113" i="46" s="1"/>
  <c r="N77" i="46"/>
  <c r="V70" i="46"/>
  <c r="V72" i="46" s="1"/>
  <c r="V113" i="46" s="1"/>
  <c r="V77" i="46"/>
  <c r="AD70" i="46"/>
  <c r="AD72" i="46" s="1"/>
  <c r="AD113" i="46" s="1"/>
  <c r="AD77" i="46"/>
  <c r="AL70" i="46"/>
  <c r="AL72" i="46" s="1"/>
  <c r="AL113" i="46" s="1"/>
  <c r="AL77" i="46"/>
  <c r="AT70" i="46"/>
  <c r="AT72" i="46" s="1"/>
  <c r="AT113" i="46" s="1"/>
  <c r="AT77" i="46"/>
  <c r="BJ70" i="46"/>
  <c r="BJ72" i="46" s="1"/>
  <c r="BJ113" i="46" s="1"/>
  <c r="BJ77" i="46"/>
  <c r="BR70" i="46"/>
  <c r="BR72" i="46" s="1"/>
  <c r="BR113" i="46" s="1"/>
  <c r="BR77" i="46"/>
  <c r="M67" i="46"/>
  <c r="M76" i="46"/>
  <c r="U67" i="46"/>
  <c r="U76" i="46"/>
  <c r="AC67" i="46"/>
  <c r="AC76" i="46"/>
  <c r="AK67" i="46"/>
  <c r="AK76" i="46"/>
  <c r="AS67" i="46"/>
  <c r="AS76" i="46"/>
  <c r="BA67" i="46"/>
  <c r="BA76" i="46"/>
  <c r="BI67" i="46"/>
  <c r="BI76" i="46"/>
  <c r="BQ67" i="46"/>
  <c r="BQ76" i="46"/>
  <c r="L66" i="46"/>
  <c r="L68" i="46" s="1"/>
  <c r="L75" i="46"/>
  <c r="T66" i="46"/>
  <c r="T68" i="46" s="1"/>
  <c r="T75" i="46"/>
  <c r="AB66" i="46"/>
  <c r="AB68" i="46" s="1"/>
  <c r="AB75" i="46"/>
  <c r="AJ66" i="46"/>
  <c r="AJ68" i="46" s="1"/>
  <c r="AJ75" i="46"/>
  <c r="AR66" i="46"/>
  <c r="AR68" i="46" s="1"/>
  <c r="AR75" i="46"/>
  <c r="AZ66" i="46"/>
  <c r="AZ68" i="46" s="1"/>
  <c r="AZ75" i="46"/>
  <c r="BH66" i="46"/>
  <c r="BH68" i="46" s="1"/>
  <c r="BH75" i="46"/>
  <c r="BP66" i="46"/>
  <c r="BP68" i="46" s="1"/>
  <c r="BP75" i="46"/>
  <c r="L71" i="46"/>
  <c r="L78" i="46"/>
  <c r="T71" i="46"/>
  <c r="T72" i="46" s="1"/>
  <c r="T113" i="46" s="1"/>
  <c r="T78" i="46"/>
  <c r="AB71" i="46"/>
  <c r="AB72" i="46" s="1"/>
  <c r="AB113" i="46" s="1"/>
  <c r="AB78" i="46"/>
  <c r="AJ71" i="46"/>
  <c r="AJ72" i="46" s="1"/>
  <c r="AJ113" i="46" s="1"/>
  <c r="AJ78" i="46"/>
  <c r="AR71" i="46"/>
  <c r="AR72" i="46" s="1"/>
  <c r="AR113" i="46" s="1"/>
  <c r="AR78" i="46"/>
  <c r="AZ71" i="46"/>
  <c r="AZ72" i="46" s="1"/>
  <c r="AZ113" i="46" s="1"/>
  <c r="AZ78" i="46"/>
  <c r="BH71" i="46"/>
  <c r="BH72" i="46" s="1"/>
  <c r="BH113" i="46" s="1"/>
  <c r="BH78" i="46"/>
  <c r="BP71" i="46"/>
  <c r="BP72" i="46" s="1"/>
  <c r="BP113" i="46" s="1"/>
  <c r="BP78" i="46"/>
  <c r="K70" i="46"/>
  <c r="K72" i="46" s="1"/>
  <c r="K113" i="46" s="1"/>
  <c r="K77" i="46"/>
  <c r="S70" i="46"/>
  <c r="S72" i="46" s="1"/>
  <c r="S113" i="46" s="1"/>
  <c r="S77" i="46"/>
  <c r="AA70" i="46"/>
  <c r="AA72" i="46" s="1"/>
  <c r="AA113" i="46" s="1"/>
  <c r="AA77" i="46"/>
  <c r="AI70" i="46"/>
  <c r="AI72" i="46" s="1"/>
  <c r="AI113" i="46" s="1"/>
  <c r="AI77" i="46"/>
  <c r="AQ70" i="46"/>
  <c r="AQ72" i="46" s="1"/>
  <c r="AQ113" i="46" s="1"/>
  <c r="AQ77" i="46"/>
  <c r="AY70" i="46"/>
  <c r="AY72" i="46" s="1"/>
  <c r="AY113" i="46" s="1"/>
  <c r="AY77" i="46"/>
  <c r="BG70" i="46"/>
  <c r="BG72" i="46" s="1"/>
  <c r="BG113" i="46" s="1"/>
  <c r="BG77" i="46"/>
  <c r="BO70" i="46"/>
  <c r="BO72" i="46" s="1"/>
  <c r="BO113" i="46" s="1"/>
  <c r="BO77" i="46"/>
  <c r="J67" i="46"/>
  <c r="H56" i="46"/>
  <c r="J76" i="46"/>
  <c r="R67" i="46"/>
  <c r="R76" i="46"/>
  <c r="Z67" i="46"/>
  <c r="Z76" i="46"/>
  <c r="AH67" i="46"/>
  <c r="AH76" i="46"/>
  <c r="AP67" i="46"/>
  <c r="AP76" i="46"/>
  <c r="AX67" i="46"/>
  <c r="AX76" i="46"/>
  <c r="BF67" i="46"/>
  <c r="BF76" i="46"/>
  <c r="BN67" i="46"/>
  <c r="BN76" i="46"/>
  <c r="BV67" i="46"/>
  <c r="BV76" i="46"/>
  <c r="Q66" i="46"/>
  <c r="Q68" i="46" s="1"/>
  <c r="Q75" i="46"/>
  <c r="Q79" i="46" s="1"/>
  <c r="Q87" i="46" s="1"/>
  <c r="Y66" i="46"/>
  <c r="Y75" i="46"/>
  <c r="Y79" i="46" s="1"/>
  <c r="Y87" i="46" s="1"/>
  <c r="AG66" i="46"/>
  <c r="AG68" i="46" s="1"/>
  <c r="AG75" i="46"/>
  <c r="AG79" i="46" s="1"/>
  <c r="AG87" i="46" s="1"/>
  <c r="AO66" i="46"/>
  <c r="AO75" i="46"/>
  <c r="AO79" i="46" s="1"/>
  <c r="AO87" i="46" s="1"/>
  <c r="AW66" i="46"/>
  <c r="AW68" i="46" s="1"/>
  <c r="AW75" i="46"/>
  <c r="AW79" i="46" s="1"/>
  <c r="AW87" i="46" s="1"/>
  <c r="BE66" i="46"/>
  <c r="BE75" i="46"/>
  <c r="BE79" i="46" s="1"/>
  <c r="BE87" i="46" s="1"/>
  <c r="BM66" i="46"/>
  <c r="BM68" i="46" s="1"/>
  <c r="BM75" i="46"/>
  <c r="BM79" i="46" s="1"/>
  <c r="BM87" i="46" s="1"/>
  <c r="BU66" i="46"/>
  <c r="BU75" i="46"/>
  <c r="BU79" i="46" s="1"/>
  <c r="BU87" i="46" s="1"/>
  <c r="H22" i="46"/>
  <c r="H17" i="46"/>
  <c r="H13" i="46"/>
  <c r="H9" i="46"/>
  <c r="BU68" i="46" l="1"/>
  <c r="BE68" i="46"/>
  <c r="AO68" i="46"/>
  <c r="Y68" i="46"/>
  <c r="Y101" i="46" s="1"/>
  <c r="BC79" i="46"/>
  <c r="BC87" i="46" s="1"/>
  <c r="BG68" i="46"/>
  <c r="AQ68" i="46"/>
  <c r="AA68" i="46"/>
  <c r="AA101" i="46" s="1"/>
  <c r="K68" i="46"/>
  <c r="AC72" i="46"/>
  <c r="AC113" i="46" s="1"/>
  <c r="O72" i="46"/>
  <c r="O113" i="46" s="1"/>
  <c r="L72" i="46"/>
  <c r="L113" i="46" s="1"/>
  <c r="H30" i="46"/>
  <c r="BU101" i="46"/>
  <c r="BE101" i="46"/>
  <c r="AO101" i="46"/>
  <c r="H76" i="46"/>
  <c r="H67" i="46"/>
  <c r="BH79" i="46"/>
  <c r="BH87" i="46" s="1"/>
  <c r="AR79" i="46"/>
  <c r="AR87" i="46" s="1"/>
  <c r="AB79" i="46"/>
  <c r="AB87" i="46" s="1"/>
  <c r="L79" i="46"/>
  <c r="L87" i="46" s="1"/>
  <c r="W79" i="46"/>
  <c r="W87" i="46" s="1"/>
  <c r="BI79" i="46"/>
  <c r="BI87" i="46" s="1"/>
  <c r="AS79" i="46"/>
  <c r="AS87" i="46" s="1"/>
  <c r="AC79" i="46"/>
  <c r="AC87" i="46" s="1"/>
  <c r="M79" i="46"/>
  <c r="M87" i="46" s="1"/>
  <c r="BL79" i="46"/>
  <c r="BL87" i="46" s="1"/>
  <c r="AV79" i="46"/>
  <c r="AV87" i="46" s="1"/>
  <c r="AF79" i="46"/>
  <c r="AF87" i="46" s="1"/>
  <c r="P79" i="46"/>
  <c r="P87" i="46" s="1"/>
  <c r="H77" i="46"/>
  <c r="H70" i="46"/>
  <c r="BG101" i="46"/>
  <c r="AQ101" i="46"/>
  <c r="K101" i="46"/>
  <c r="M72" i="46"/>
  <c r="M113" i="46" s="1"/>
  <c r="BN68" i="46"/>
  <c r="AX68" i="46"/>
  <c r="AH68" i="46"/>
  <c r="R68" i="46"/>
  <c r="AU101" i="46"/>
  <c r="O101" i="46"/>
  <c r="BR79" i="46"/>
  <c r="BR87" i="46" s="1"/>
  <c r="BB79" i="46"/>
  <c r="BB87" i="46" s="1"/>
  <c r="AL79" i="46"/>
  <c r="AL87" i="46" s="1"/>
  <c r="V79" i="46"/>
  <c r="V87" i="46" s="1"/>
  <c r="BH101" i="46"/>
  <c r="AR101" i="46"/>
  <c r="AB101" i="46"/>
  <c r="L101" i="46"/>
  <c r="BC101" i="46"/>
  <c r="W101" i="46"/>
  <c r="BI68" i="46"/>
  <c r="AS68" i="46"/>
  <c r="AC68" i="46"/>
  <c r="M68" i="46"/>
  <c r="BK72" i="46"/>
  <c r="BK113" i="46" s="1"/>
  <c r="AU72" i="46"/>
  <c r="AU113" i="46" s="1"/>
  <c r="BL101" i="46"/>
  <c r="AV68" i="46"/>
  <c r="AF68" i="46"/>
  <c r="P68" i="46"/>
  <c r="BN72" i="46"/>
  <c r="BN113" i="46" s="1"/>
  <c r="BO79" i="46"/>
  <c r="BO87" i="46" s="1"/>
  <c r="AY79" i="46"/>
  <c r="AY87" i="46" s="1"/>
  <c r="AI79" i="46"/>
  <c r="AI87" i="46" s="1"/>
  <c r="S79" i="46"/>
  <c r="S87" i="46" s="1"/>
  <c r="BV79" i="46"/>
  <c r="BV87" i="46" s="1"/>
  <c r="BF79" i="46"/>
  <c r="BF87" i="46" s="1"/>
  <c r="AP79" i="46"/>
  <c r="AP87" i="46" s="1"/>
  <c r="Z79" i="46"/>
  <c r="Z87" i="46" s="1"/>
  <c r="J79" i="46"/>
  <c r="BK79" i="46"/>
  <c r="BK87" i="46" s="1"/>
  <c r="AE79" i="46"/>
  <c r="AE87" i="46" s="1"/>
  <c r="H78" i="46"/>
  <c r="H71" i="46"/>
  <c r="BR68" i="46"/>
  <c r="BB68" i="46"/>
  <c r="AL68" i="46"/>
  <c r="V68" i="46"/>
  <c r="BM101" i="46"/>
  <c r="AW101" i="46"/>
  <c r="AG101" i="46"/>
  <c r="Q101" i="46"/>
  <c r="BP79" i="46"/>
  <c r="BP87" i="46" s="1"/>
  <c r="AZ79" i="46"/>
  <c r="AZ87" i="46" s="1"/>
  <c r="AJ79" i="46"/>
  <c r="AJ87" i="46" s="1"/>
  <c r="T79" i="46"/>
  <c r="T87" i="46" s="1"/>
  <c r="BS79" i="46"/>
  <c r="BS87" i="46" s="1"/>
  <c r="AM79" i="46"/>
  <c r="AM87" i="46" s="1"/>
  <c r="BQ79" i="46"/>
  <c r="BQ87" i="46" s="1"/>
  <c r="BA79" i="46"/>
  <c r="BA87" i="46" s="1"/>
  <c r="AK79" i="46"/>
  <c r="AK87" i="46" s="1"/>
  <c r="U79" i="46"/>
  <c r="U87" i="46" s="1"/>
  <c r="BT79" i="46"/>
  <c r="BT87" i="46" s="1"/>
  <c r="BD79" i="46"/>
  <c r="BD87" i="46" s="1"/>
  <c r="AN79" i="46"/>
  <c r="AN87" i="46" s="1"/>
  <c r="X79" i="46"/>
  <c r="X87" i="46" s="1"/>
  <c r="BO101" i="46"/>
  <c r="AY101" i="46"/>
  <c r="AI101" i="46"/>
  <c r="S101" i="46"/>
  <c r="BA72" i="46"/>
  <c r="BA113" i="46" s="1"/>
  <c r="AK72" i="46"/>
  <c r="AK113" i="46" s="1"/>
  <c r="BV68" i="46"/>
  <c r="BF68" i="46"/>
  <c r="AP68" i="46"/>
  <c r="Z68" i="46"/>
  <c r="H75" i="46"/>
  <c r="H66" i="46"/>
  <c r="BB72" i="46"/>
  <c r="BB113" i="46" s="1"/>
  <c r="BK101" i="46"/>
  <c r="AE101" i="46"/>
  <c r="BE72" i="46"/>
  <c r="BE113" i="46" s="1"/>
  <c r="BJ79" i="46"/>
  <c r="BJ87" i="46" s="1"/>
  <c r="AT79" i="46"/>
  <c r="AT87" i="46" s="1"/>
  <c r="AD79" i="46"/>
  <c r="AD87" i="46" s="1"/>
  <c r="N79" i="46"/>
  <c r="N87" i="46" s="1"/>
  <c r="BP101" i="46"/>
  <c r="AZ101" i="46"/>
  <c r="AJ101" i="46"/>
  <c r="T101" i="46"/>
  <c r="BS101" i="46"/>
  <c r="AM101" i="46"/>
  <c r="BQ68" i="46"/>
  <c r="BA68" i="46"/>
  <c r="AK68" i="46"/>
  <c r="U68" i="46"/>
  <c r="BS72" i="46"/>
  <c r="BS113" i="46" s="1"/>
  <c r="AM72" i="46"/>
  <c r="AM113" i="46" s="1"/>
  <c r="W72" i="46"/>
  <c r="BT68" i="46"/>
  <c r="BD68" i="46"/>
  <c r="AN101" i="46"/>
  <c r="X101" i="46"/>
  <c r="BV72" i="46"/>
  <c r="BV113" i="46" s="1"/>
  <c r="BG79" i="46"/>
  <c r="BG87" i="46" s="1"/>
  <c r="AQ79" i="46"/>
  <c r="AQ87" i="46" s="1"/>
  <c r="AA79" i="46"/>
  <c r="AA87" i="46" s="1"/>
  <c r="K79" i="46"/>
  <c r="K87" i="46" s="1"/>
  <c r="BN79" i="46"/>
  <c r="BN87" i="46" s="1"/>
  <c r="AX79" i="46"/>
  <c r="AX87" i="46" s="1"/>
  <c r="AH79" i="46"/>
  <c r="AH87" i="46" s="1"/>
  <c r="R79" i="46"/>
  <c r="R87" i="46" s="1"/>
  <c r="J68" i="46"/>
  <c r="AU79" i="46"/>
  <c r="AU87" i="46" s="1"/>
  <c r="O79" i="46"/>
  <c r="O87" i="46" s="1"/>
  <c r="BJ68" i="46"/>
  <c r="AT68" i="46"/>
  <c r="AD68" i="46"/>
  <c r="N68" i="46"/>
  <c r="I13" i="44"/>
  <c r="G13" i="44"/>
  <c r="F13" i="44"/>
  <c r="E13" i="44"/>
  <c r="H79" i="46" l="1"/>
  <c r="H72" i="46"/>
  <c r="H113" i="46" s="1"/>
  <c r="W113" i="46"/>
  <c r="BT101" i="46"/>
  <c r="U101" i="46"/>
  <c r="Z101" i="46"/>
  <c r="BR101" i="46"/>
  <c r="AF101" i="46"/>
  <c r="AS101" i="46"/>
  <c r="AX101" i="46"/>
  <c r="AD101" i="46"/>
  <c r="AT101" i="46"/>
  <c r="J101" i="46"/>
  <c r="H68" i="46"/>
  <c r="AK101" i="46"/>
  <c r="AP101" i="46"/>
  <c r="V101" i="46"/>
  <c r="J87" i="46"/>
  <c r="H87" i="46"/>
  <c r="AV101" i="46"/>
  <c r="BI101" i="46"/>
  <c r="BN101" i="46"/>
  <c r="BA101" i="46"/>
  <c r="BF101" i="46"/>
  <c r="AL101" i="46"/>
  <c r="M101" i="46"/>
  <c r="R101" i="46"/>
  <c r="BJ101" i="46"/>
  <c r="N101" i="46"/>
  <c r="BD101" i="46"/>
  <c r="BQ101" i="46"/>
  <c r="BV101" i="46"/>
  <c r="BB101" i="46"/>
  <c r="P101" i="46"/>
  <c r="AC101" i="46"/>
  <c r="AH101" i="46"/>
  <c r="H9" i="28"/>
  <c r="H8" i="28"/>
  <c r="H7" i="28"/>
  <c r="H101" i="46" l="1"/>
  <c r="BV9" i="49"/>
  <c r="BV13" i="49" s="1"/>
  <c r="BV16" i="49" s="1"/>
  <c r="BV19" i="49" s="1"/>
  <c r="BU9" i="49"/>
  <c r="BT9" i="49"/>
  <c r="BT13" i="49" s="1"/>
  <c r="BT16" i="49" s="1"/>
  <c r="BT19" i="49" s="1"/>
  <c r="BS9" i="49"/>
  <c r="BR9" i="49"/>
  <c r="BR26" i="49" s="1"/>
  <c r="BR29" i="49" s="1"/>
  <c r="BR32" i="49" s="1"/>
  <c r="BQ9" i="49"/>
  <c r="BP9" i="49"/>
  <c r="BP13" i="49" s="1"/>
  <c r="BP16" i="49" s="1"/>
  <c r="BP19" i="49" s="1"/>
  <c r="BO9" i="49"/>
  <c r="BN9" i="49"/>
  <c r="BN13" i="49" s="1"/>
  <c r="BN16" i="49" s="1"/>
  <c r="BN19" i="49" s="1"/>
  <c r="BM9" i="49"/>
  <c r="BL9" i="49"/>
  <c r="BL13" i="49" s="1"/>
  <c r="BL16" i="49" s="1"/>
  <c r="BL19" i="49" s="1"/>
  <c r="BK9" i="49"/>
  <c r="BJ9" i="49"/>
  <c r="BJ26" i="49" s="1"/>
  <c r="BJ29" i="49" s="1"/>
  <c r="BJ32" i="49" s="1"/>
  <c r="BI9" i="49"/>
  <c r="BI26" i="49" s="1"/>
  <c r="BI29" i="49" s="1"/>
  <c r="BI32" i="49" s="1"/>
  <c r="BH9" i="49"/>
  <c r="BH26" i="49" s="1"/>
  <c r="BH29" i="49" s="1"/>
  <c r="BH32" i="49" s="1"/>
  <c r="BG9" i="49"/>
  <c r="BF9" i="49"/>
  <c r="BF13" i="49" s="1"/>
  <c r="BF16" i="49" s="1"/>
  <c r="BF19" i="49" s="1"/>
  <c r="BE9" i="49"/>
  <c r="BE13" i="49" s="1"/>
  <c r="BE16" i="49" s="1"/>
  <c r="BE19" i="49" s="1"/>
  <c r="BD9" i="49"/>
  <c r="BD26" i="49" s="1"/>
  <c r="BD29" i="49" s="1"/>
  <c r="BD32" i="49" s="1"/>
  <c r="BC9" i="49"/>
  <c r="BB9" i="49"/>
  <c r="BA9" i="49"/>
  <c r="BA26" i="49" s="1"/>
  <c r="BA29" i="49" s="1"/>
  <c r="BA32" i="49" s="1"/>
  <c r="AZ9" i="49"/>
  <c r="AZ26" i="49" s="1"/>
  <c r="AZ29" i="49" s="1"/>
  <c r="AZ32" i="49" s="1"/>
  <c r="AY9" i="49"/>
  <c r="AX9" i="49"/>
  <c r="AW9" i="49"/>
  <c r="AW26" i="49" s="1"/>
  <c r="AW29" i="49" s="1"/>
  <c r="AW32" i="49" s="1"/>
  <c r="AV9" i="49"/>
  <c r="AV13" i="49" s="1"/>
  <c r="AV16" i="49" s="1"/>
  <c r="AV19" i="49" s="1"/>
  <c r="AU9" i="49"/>
  <c r="AT9" i="49"/>
  <c r="AT13" i="49" s="1"/>
  <c r="AT16" i="49" s="1"/>
  <c r="AT19" i="49" s="1"/>
  <c r="AS9" i="49"/>
  <c r="AS26" i="49" s="1"/>
  <c r="AS29" i="49" s="1"/>
  <c r="AS32" i="49" s="1"/>
  <c r="AR9" i="49"/>
  <c r="AR26" i="49" s="1"/>
  <c r="AR29" i="49" s="1"/>
  <c r="AR32" i="49" s="1"/>
  <c r="AQ9" i="49"/>
  <c r="AP9" i="49"/>
  <c r="AO9" i="49"/>
  <c r="AO13" i="49" s="1"/>
  <c r="AO16" i="49" s="1"/>
  <c r="AO19" i="49" s="1"/>
  <c r="AN9" i="49"/>
  <c r="AN26" i="49" s="1"/>
  <c r="AN29" i="49" s="1"/>
  <c r="AN32" i="49" s="1"/>
  <c r="AM9" i="49"/>
  <c r="AL9" i="49"/>
  <c r="AK9" i="49"/>
  <c r="AK13" i="49" s="1"/>
  <c r="AK16" i="49" s="1"/>
  <c r="AK19" i="49" s="1"/>
  <c r="AJ9" i="49"/>
  <c r="AJ26" i="49" s="1"/>
  <c r="AJ29" i="49" s="1"/>
  <c r="AJ32" i="49" s="1"/>
  <c r="AN36" i="49" l="1"/>
  <c r="AN39" i="49" s="1"/>
  <c r="AN42" i="49" s="1"/>
  <c r="BD36" i="49"/>
  <c r="BD39" i="49" s="1"/>
  <c r="BD42" i="49" s="1"/>
  <c r="AS36" i="49"/>
  <c r="AS39" i="49" s="1"/>
  <c r="AS42" i="49" s="1"/>
  <c r="AW36" i="49"/>
  <c r="AW39" i="49" s="1"/>
  <c r="AW42" i="49" s="1"/>
  <c r="BA36" i="49"/>
  <c r="BA39" i="49" s="1"/>
  <c r="BA42" i="49" s="1"/>
  <c r="BI36" i="49"/>
  <c r="BI39" i="49" s="1"/>
  <c r="BI42" i="49" s="1"/>
  <c r="AJ36" i="49"/>
  <c r="AJ39" i="49" s="1"/>
  <c r="AJ42" i="49" s="1"/>
  <c r="AR36" i="49"/>
  <c r="AR39" i="49" s="1"/>
  <c r="AR42" i="49" s="1"/>
  <c r="AZ36" i="49"/>
  <c r="AZ39" i="49" s="1"/>
  <c r="AZ42" i="49" s="1"/>
  <c r="BH36" i="49"/>
  <c r="BH39" i="49" s="1"/>
  <c r="BH42" i="49" s="1"/>
  <c r="BJ36" i="49"/>
  <c r="BJ39" i="49" s="1"/>
  <c r="BJ42" i="49" s="1"/>
  <c r="BR36" i="49"/>
  <c r="BR39" i="49" s="1"/>
  <c r="BR42" i="49" s="1"/>
  <c r="BE26" i="49"/>
  <c r="BE29" i="49" s="1"/>
  <c r="BE32" i="49" s="1"/>
  <c r="AK26" i="49"/>
  <c r="AK29" i="49" s="1"/>
  <c r="AK32" i="49" s="1"/>
  <c r="BP26" i="49"/>
  <c r="BP29" i="49" s="1"/>
  <c r="BP32" i="49" s="1"/>
  <c r="AR13" i="49"/>
  <c r="AR16" i="49" s="1"/>
  <c r="AR19" i="49" s="1"/>
  <c r="AJ13" i="49"/>
  <c r="AJ16" i="49" s="1"/>
  <c r="AJ19" i="49" s="1"/>
  <c r="AZ13" i="49"/>
  <c r="AZ16" i="49" s="1"/>
  <c r="AZ19" i="49" s="1"/>
  <c r="BJ13" i="49"/>
  <c r="BJ16" i="49" s="1"/>
  <c r="BJ19" i="49" s="1"/>
  <c r="BR13" i="49"/>
  <c r="BR16" i="49" s="1"/>
  <c r="BR19" i="49" s="1"/>
  <c r="BL26" i="49"/>
  <c r="BL29" i="49" s="1"/>
  <c r="BL32" i="49" s="1"/>
  <c r="BT26" i="49"/>
  <c r="BT29" i="49" s="1"/>
  <c r="BT32" i="49" s="1"/>
  <c r="BA13" i="49"/>
  <c r="BA16" i="49" s="1"/>
  <c r="BA19" i="49" s="1"/>
  <c r="BF26" i="49"/>
  <c r="BF29" i="49" s="1"/>
  <c r="BF32" i="49" s="1"/>
  <c r="BN26" i="49"/>
  <c r="BN29" i="49" s="1"/>
  <c r="BN32" i="49" s="1"/>
  <c r="BV26" i="49"/>
  <c r="BV29" i="49" s="1"/>
  <c r="BV32" i="49" s="1"/>
  <c r="BH13" i="49"/>
  <c r="BH16" i="49" s="1"/>
  <c r="BH19" i="49" s="1"/>
  <c r="AS13" i="49"/>
  <c r="AS16" i="49" s="1"/>
  <c r="AS19" i="49" s="1"/>
  <c r="BI13" i="49"/>
  <c r="BI16" i="49" s="1"/>
  <c r="BI19" i="49" s="1"/>
  <c r="AV26" i="49"/>
  <c r="AV29" i="49" s="1"/>
  <c r="AV32" i="49" s="1"/>
  <c r="AT26" i="49"/>
  <c r="AT29" i="49" s="1"/>
  <c r="AT32" i="49" s="1"/>
  <c r="BM26" i="49"/>
  <c r="BM29" i="49" s="1"/>
  <c r="BM32" i="49" s="1"/>
  <c r="BM13" i="49"/>
  <c r="BM16" i="49" s="1"/>
  <c r="BM19" i="49" s="1"/>
  <c r="BQ26" i="49"/>
  <c r="BQ29" i="49" s="1"/>
  <c r="BQ32" i="49" s="1"/>
  <c r="BQ13" i="49"/>
  <c r="BQ16" i="49" s="1"/>
  <c r="BQ19" i="49" s="1"/>
  <c r="BU26" i="49"/>
  <c r="BU29" i="49" s="1"/>
  <c r="BU32" i="49" s="1"/>
  <c r="BU13" i="49"/>
  <c r="BU16" i="49" s="1"/>
  <c r="BU19" i="49" s="1"/>
  <c r="AP13" i="49"/>
  <c r="AP16" i="49" s="1"/>
  <c r="AP19" i="49" s="1"/>
  <c r="AP26" i="49"/>
  <c r="AP29" i="49" s="1"/>
  <c r="AP32" i="49" s="1"/>
  <c r="AN13" i="49"/>
  <c r="AN16" i="49" s="1"/>
  <c r="AN19" i="49" s="1"/>
  <c r="BD13" i="49"/>
  <c r="BD16" i="49" s="1"/>
  <c r="BD19" i="49" s="1"/>
  <c r="AO26" i="49"/>
  <c r="AO29" i="49" s="1"/>
  <c r="AO32" i="49" s="1"/>
  <c r="BK26" i="49"/>
  <c r="BK29" i="49" s="1"/>
  <c r="BK32" i="49" s="1"/>
  <c r="BK13" i="49"/>
  <c r="BK16" i="49" s="1"/>
  <c r="BK19" i="49" s="1"/>
  <c r="BO26" i="49"/>
  <c r="BO29" i="49" s="1"/>
  <c r="BO32" i="49" s="1"/>
  <c r="BO13" i="49"/>
  <c r="BO16" i="49" s="1"/>
  <c r="BO19" i="49" s="1"/>
  <c r="BS26" i="49"/>
  <c r="BS29" i="49" s="1"/>
  <c r="BS32" i="49" s="1"/>
  <c r="BS13" i="49"/>
  <c r="BS16" i="49" s="1"/>
  <c r="BS19" i="49" s="1"/>
  <c r="AW13" i="49"/>
  <c r="AW16" i="49" s="1"/>
  <c r="AW19" i="49" s="1"/>
  <c r="AL26" i="49"/>
  <c r="AL29" i="49" s="1"/>
  <c r="AL32" i="49" s="1"/>
  <c r="AL13" i="49"/>
  <c r="AL16" i="49" s="1"/>
  <c r="AL19" i="49" s="1"/>
  <c r="AX26" i="49"/>
  <c r="AX29" i="49" s="1"/>
  <c r="AX32" i="49" s="1"/>
  <c r="AX13" i="49"/>
  <c r="AX16" i="49" s="1"/>
  <c r="AX19" i="49" s="1"/>
  <c r="BB26" i="49"/>
  <c r="BB29" i="49" s="1"/>
  <c r="BB32" i="49" s="1"/>
  <c r="BB13" i="49"/>
  <c r="BB16" i="49" s="1"/>
  <c r="BB19" i="49" s="1"/>
  <c r="AM26" i="49"/>
  <c r="AM29" i="49" s="1"/>
  <c r="AM32" i="49" s="1"/>
  <c r="AM13" i="49"/>
  <c r="AM16" i="49" s="1"/>
  <c r="AM19" i="49" s="1"/>
  <c r="AQ26" i="49"/>
  <c r="AQ29" i="49" s="1"/>
  <c r="AQ32" i="49" s="1"/>
  <c r="AQ13" i="49"/>
  <c r="AQ16" i="49" s="1"/>
  <c r="AQ19" i="49" s="1"/>
  <c r="AU26" i="49"/>
  <c r="AU29" i="49" s="1"/>
  <c r="AU32" i="49" s="1"/>
  <c r="AU13" i="49"/>
  <c r="AU16" i="49" s="1"/>
  <c r="AU19" i="49" s="1"/>
  <c r="AY26" i="49"/>
  <c r="AY29" i="49" s="1"/>
  <c r="AY32" i="49" s="1"/>
  <c r="AY13" i="49"/>
  <c r="AY16" i="49" s="1"/>
  <c r="AY19" i="49" s="1"/>
  <c r="BC26" i="49"/>
  <c r="BC29" i="49" s="1"/>
  <c r="BC32" i="49" s="1"/>
  <c r="BC13" i="49"/>
  <c r="BC16" i="49" s="1"/>
  <c r="BC19" i="49" s="1"/>
  <c r="BG26" i="49"/>
  <c r="BG29" i="49" s="1"/>
  <c r="BG32" i="49" s="1"/>
  <c r="BG13" i="49"/>
  <c r="BG16" i="49" s="1"/>
  <c r="BG19" i="49" s="1"/>
  <c r="BG36" i="49" l="1"/>
  <c r="BG39" i="49" s="1"/>
  <c r="BG42" i="49" s="1"/>
  <c r="AQ36" i="49"/>
  <c r="AQ39" i="49" s="1"/>
  <c r="AQ42" i="49" s="1"/>
  <c r="BV36" i="49"/>
  <c r="BV39" i="49" s="1"/>
  <c r="BV42" i="49" s="1"/>
  <c r="BP36" i="49"/>
  <c r="BP39" i="49" s="1"/>
  <c r="BP42" i="49" s="1"/>
  <c r="AP36" i="49"/>
  <c r="AP39" i="49" s="1"/>
  <c r="AP42" i="49" s="1"/>
  <c r="BQ36" i="49"/>
  <c r="BQ39" i="49" s="1"/>
  <c r="BQ42" i="49" s="1"/>
  <c r="AT36" i="49"/>
  <c r="AT39" i="49" s="1"/>
  <c r="AT42" i="49" s="1"/>
  <c r="BN36" i="49"/>
  <c r="BN39" i="49" s="1"/>
  <c r="BN42" i="49" s="1"/>
  <c r="BC36" i="49"/>
  <c r="BC39" i="49" s="1"/>
  <c r="BC42" i="49" s="1"/>
  <c r="AU36" i="49"/>
  <c r="AU39" i="49" s="1"/>
  <c r="AU42" i="49" s="1"/>
  <c r="AM36" i="49"/>
  <c r="AM39" i="49" s="1"/>
  <c r="AM42" i="49" s="1"/>
  <c r="BS36" i="49"/>
  <c r="BS39" i="49" s="1"/>
  <c r="BS42" i="49" s="1"/>
  <c r="BK36" i="49"/>
  <c r="BK39" i="49" s="1"/>
  <c r="BK42" i="49" s="1"/>
  <c r="BT36" i="49"/>
  <c r="BT39" i="49" s="1"/>
  <c r="BT42" i="49" s="1"/>
  <c r="AK36" i="49"/>
  <c r="AK39" i="49" s="1"/>
  <c r="AK42" i="49" s="1"/>
  <c r="AY36" i="49"/>
  <c r="AY39" i="49" s="1"/>
  <c r="AY42" i="49" s="1"/>
  <c r="BO36" i="49"/>
  <c r="BO39" i="49" s="1"/>
  <c r="BO42" i="49" s="1"/>
  <c r="BF36" i="49"/>
  <c r="BF39" i="49" s="1"/>
  <c r="BF42" i="49" s="1"/>
  <c r="AX36" i="49"/>
  <c r="AX39" i="49" s="1"/>
  <c r="AX42" i="49" s="1"/>
  <c r="BB36" i="49"/>
  <c r="BB39" i="49" s="1"/>
  <c r="BB42" i="49" s="1"/>
  <c r="AL36" i="49"/>
  <c r="AL39" i="49" s="1"/>
  <c r="AL42" i="49" s="1"/>
  <c r="AO36" i="49"/>
  <c r="AO39" i="49" s="1"/>
  <c r="AO42" i="49" s="1"/>
  <c r="BU36" i="49"/>
  <c r="BU39" i="49" s="1"/>
  <c r="BU42" i="49" s="1"/>
  <c r="BM36" i="49"/>
  <c r="BM39" i="49" s="1"/>
  <c r="BM42" i="49" s="1"/>
  <c r="AV36" i="49"/>
  <c r="AV39" i="49" s="1"/>
  <c r="AV42" i="49" s="1"/>
  <c r="BL36" i="49"/>
  <c r="BL39" i="49" s="1"/>
  <c r="BL42" i="49" s="1"/>
  <c r="BE36" i="49"/>
  <c r="BE39" i="49" s="1"/>
  <c r="BE42" i="49" s="1"/>
  <c r="E2" i="49" l="1"/>
  <c r="A1" i="49"/>
  <c r="E2" i="28"/>
  <c r="A1" i="28"/>
  <c r="E2" i="46"/>
  <c r="A1" i="46"/>
  <c r="I9" i="44"/>
  <c r="H9" i="44"/>
  <c r="G9" i="44"/>
  <c r="F9" i="44"/>
  <c r="E9" i="44"/>
  <c r="J7" i="44"/>
  <c r="E3" i="44"/>
  <c r="E2" i="44"/>
  <c r="A1" i="44"/>
  <c r="A1" i="48"/>
  <c r="E3" i="49"/>
  <c r="E3" i="28"/>
  <c r="E3" i="46"/>
  <c r="J3" i="52" l="1"/>
  <c r="J3" i="50"/>
  <c r="J3" i="44"/>
  <c r="J9" i="44"/>
  <c r="J10" i="44" s="1"/>
  <c r="J13" i="44" s="1"/>
  <c r="J14" i="44" s="1"/>
  <c r="J2" i="52" s="1"/>
  <c r="J3" i="49"/>
  <c r="J3" i="28"/>
  <c r="J3" i="46"/>
  <c r="K7" i="44"/>
  <c r="K3" i="52" l="1"/>
  <c r="K3" i="50"/>
  <c r="J2" i="50"/>
  <c r="J13" i="50"/>
  <c r="J14" i="50" s="1"/>
  <c r="J16" i="50" s="1"/>
  <c r="J17" i="50" s="1"/>
  <c r="J20" i="50" s="1"/>
  <c r="J21" i="50" s="1"/>
  <c r="J23" i="50" s="1"/>
  <c r="J32" i="44"/>
  <c r="J33" i="44" s="1"/>
  <c r="J21" i="44"/>
  <c r="K3" i="49"/>
  <c r="K3" i="28"/>
  <c r="K3" i="44"/>
  <c r="K3" i="46"/>
  <c r="K9" i="44"/>
  <c r="K10" i="44" s="1"/>
  <c r="K13" i="44" s="1"/>
  <c r="K14" i="44" s="1"/>
  <c r="L7" i="44"/>
  <c r="K2" i="52" l="1"/>
  <c r="J22" i="44"/>
  <c r="L3" i="52"/>
  <c r="L3" i="50"/>
  <c r="J130" i="46"/>
  <c r="J131" i="46" s="1"/>
  <c r="J134" i="46" s="1"/>
  <c r="J114" i="46"/>
  <c r="J89" i="46"/>
  <c r="J102" i="46"/>
  <c r="K21" i="44"/>
  <c r="K22" i="44" s="1"/>
  <c r="K2" i="50"/>
  <c r="K13" i="50"/>
  <c r="K14" i="50" s="1"/>
  <c r="K16" i="50" s="1"/>
  <c r="K17" i="50" s="1"/>
  <c r="K20" i="50" s="1"/>
  <c r="K21" i="50" s="1"/>
  <c r="K23" i="50" s="1"/>
  <c r="K32" i="44"/>
  <c r="K33" i="44" s="1"/>
  <c r="K130" i="46" s="1"/>
  <c r="L3" i="49"/>
  <c r="L3" i="28"/>
  <c r="L3" i="46"/>
  <c r="M7" i="44"/>
  <c r="L9" i="44"/>
  <c r="L10" i="44" s="1"/>
  <c r="L13" i="44" s="1"/>
  <c r="L14" i="44" s="1"/>
  <c r="L3" i="44"/>
  <c r="L2" i="52" l="1"/>
  <c r="M3" i="52"/>
  <c r="M3" i="50"/>
  <c r="J7" i="52"/>
  <c r="J12" i="52" s="1"/>
  <c r="K9" i="52" s="1"/>
  <c r="J141" i="46"/>
  <c r="J146" i="46" s="1"/>
  <c r="K143" i="46" s="1"/>
  <c r="K133" i="46" s="1"/>
  <c r="J24" i="50"/>
  <c r="J25" i="50" s="1"/>
  <c r="K24" i="50"/>
  <c r="K7" i="52"/>
  <c r="K12" i="52" s="1"/>
  <c r="L9" i="52" s="1"/>
  <c r="K141" i="46"/>
  <c r="J135" i="46"/>
  <c r="J145" i="46" s="1"/>
  <c r="K25" i="50"/>
  <c r="K29" i="50" s="1"/>
  <c r="K30" i="50" s="1"/>
  <c r="L21" i="44"/>
  <c r="L22" i="44" s="1"/>
  <c r="L2" i="50"/>
  <c r="L13" i="50"/>
  <c r="L14" i="50" s="1"/>
  <c r="L16" i="50" s="1"/>
  <c r="L17" i="50" s="1"/>
  <c r="L20" i="50" s="1"/>
  <c r="L21" i="50" s="1"/>
  <c r="L23" i="50" s="1"/>
  <c r="L32" i="44"/>
  <c r="L33" i="44" s="1"/>
  <c r="L130" i="46" s="1"/>
  <c r="K102" i="46"/>
  <c r="K89" i="46"/>
  <c r="K114" i="46"/>
  <c r="J2" i="44"/>
  <c r="J2" i="49"/>
  <c r="J2" i="28"/>
  <c r="J2" i="46"/>
  <c r="K2" i="49"/>
  <c r="K2" i="28"/>
  <c r="K2" i="46"/>
  <c r="K2" i="44"/>
  <c r="M3" i="49"/>
  <c r="M3" i="28"/>
  <c r="M9" i="44"/>
  <c r="M10" i="44" s="1"/>
  <c r="M13" i="44" s="1"/>
  <c r="M14" i="44" s="1"/>
  <c r="M3" i="44"/>
  <c r="M3" i="46"/>
  <c r="N7" i="44"/>
  <c r="M2" i="52" l="1"/>
  <c r="K34" i="50"/>
  <c r="K35" i="50" s="1"/>
  <c r="J29" i="50"/>
  <c r="J30" i="50" s="1"/>
  <c r="J95" i="46"/>
  <c r="J96" i="46" s="1"/>
  <c r="J100" i="46" s="1"/>
  <c r="J103" i="46" s="1"/>
  <c r="J119" i="46" s="1"/>
  <c r="J83" i="46"/>
  <c r="J84" i="46" s="1"/>
  <c r="J88" i="46" s="1"/>
  <c r="J90" i="46" s="1"/>
  <c r="J107" i="46"/>
  <c r="J108" i="46" s="1"/>
  <c r="J112" i="46" s="1"/>
  <c r="J115" i="46" s="1"/>
  <c r="J120" i="46" s="1"/>
  <c r="J34" i="50"/>
  <c r="J35" i="50" s="1"/>
  <c r="N3" i="52"/>
  <c r="N3" i="50"/>
  <c r="K95" i="46"/>
  <c r="K96" i="46" s="1"/>
  <c r="K100" i="46" s="1"/>
  <c r="K83" i="46"/>
  <c r="K84" i="46" s="1"/>
  <c r="K88" i="46" s="1"/>
  <c r="L24" i="50"/>
  <c r="L7" i="52"/>
  <c r="L12" i="52" s="1"/>
  <c r="M9" i="52" s="1"/>
  <c r="L141" i="46"/>
  <c r="K107" i="46"/>
  <c r="K108" i="46" s="1"/>
  <c r="K112" i="46" s="1"/>
  <c r="L25" i="50"/>
  <c r="L83" i="46" s="1"/>
  <c r="L84" i="46" s="1"/>
  <c r="L88" i="46" s="1"/>
  <c r="K103" i="46"/>
  <c r="J118" i="46"/>
  <c r="K90" i="46"/>
  <c r="K118" i="46" s="1"/>
  <c r="M21" i="44"/>
  <c r="M22" i="44" s="1"/>
  <c r="M2" i="50"/>
  <c r="M13" i="50"/>
  <c r="M14" i="50" s="1"/>
  <c r="M16" i="50" s="1"/>
  <c r="M17" i="50" s="1"/>
  <c r="M20" i="50" s="1"/>
  <c r="M21" i="50" s="1"/>
  <c r="M23" i="50" s="1"/>
  <c r="M32" i="44"/>
  <c r="M33" i="44" s="1"/>
  <c r="M130" i="46" s="1"/>
  <c r="L29" i="50"/>
  <c r="L30" i="50" s="1"/>
  <c r="L107" i="46"/>
  <c r="L108" i="46" s="1"/>
  <c r="L112" i="46" s="1"/>
  <c r="L95" i="46"/>
  <c r="L96" i="46" s="1"/>
  <c r="L100" i="46" s="1"/>
  <c r="L34" i="50"/>
  <c r="L35" i="50" s="1"/>
  <c r="L102" i="46"/>
  <c r="L114" i="46"/>
  <c r="L89" i="46"/>
  <c r="K115" i="46"/>
  <c r="K120" i="46" s="1"/>
  <c r="L2" i="49"/>
  <c r="L2" i="46"/>
  <c r="L2" i="44"/>
  <c r="L2" i="28"/>
  <c r="N3" i="49"/>
  <c r="N3" i="28"/>
  <c r="N3" i="46"/>
  <c r="O7" i="44"/>
  <c r="N9" i="44"/>
  <c r="N10" i="44" s="1"/>
  <c r="N13" i="44" s="1"/>
  <c r="N14" i="44" s="1"/>
  <c r="N3" i="44"/>
  <c r="N2" i="52" l="1"/>
  <c r="J122" i="46"/>
  <c r="J129" i="46" s="1"/>
  <c r="O3" i="52"/>
  <c r="O3" i="50"/>
  <c r="M24" i="50"/>
  <c r="M25" i="50" s="1"/>
  <c r="M7" i="52"/>
  <c r="M12" i="52" s="1"/>
  <c r="N9" i="52" s="1"/>
  <c r="M141" i="46"/>
  <c r="J144" i="46"/>
  <c r="L103" i="46"/>
  <c r="L119" i="46" s="1"/>
  <c r="K119" i="46"/>
  <c r="K122" i="46" s="1"/>
  <c r="M89" i="46"/>
  <c r="M114" i="46"/>
  <c r="M102" i="46"/>
  <c r="L115" i="46"/>
  <c r="L120" i="46" s="1"/>
  <c r="N21" i="44"/>
  <c r="N22" i="44" s="1"/>
  <c r="N2" i="50"/>
  <c r="N13" i="50"/>
  <c r="N14" i="50" s="1"/>
  <c r="N16" i="50" s="1"/>
  <c r="N17" i="50" s="1"/>
  <c r="N20" i="50" s="1"/>
  <c r="N21" i="50" s="1"/>
  <c r="N23" i="50" s="1"/>
  <c r="N32" i="44"/>
  <c r="N33" i="44" s="1"/>
  <c r="N130" i="46" s="1"/>
  <c r="L90" i="46"/>
  <c r="J9" i="49"/>
  <c r="M2" i="49"/>
  <c r="M2" i="28"/>
  <c r="M2" i="46"/>
  <c r="M2" i="44"/>
  <c r="O3" i="49"/>
  <c r="O3" i="28"/>
  <c r="O3" i="44"/>
  <c r="O3" i="46"/>
  <c r="O9" i="44"/>
  <c r="O10" i="44" s="1"/>
  <c r="O13" i="44" s="1"/>
  <c r="O14" i="44" s="1"/>
  <c r="P7" i="44"/>
  <c r="O2" i="52" l="1"/>
  <c r="M107" i="46"/>
  <c r="M108" i="46" s="1"/>
  <c r="M112" i="46" s="1"/>
  <c r="M29" i="50"/>
  <c r="M30" i="50" s="1"/>
  <c r="M34" i="50"/>
  <c r="M35" i="50" s="1"/>
  <c r="M95" i="46"/>
  <c r="M96" i="46" s="1"/>
  <c r="M100" i="46" s="1"/>
  <c r="M83" i="46"/>
  <c r="M84" i="46" s="1"/>
  <c r="M88" i="46" s="1"/>
  <c r="M90" i="46" s="1"/>
  <c r="M118" i="46" s="1"/>
  <c r="N24" i="50"/>
  <c r="N25" i="50" s="1"/>
  <c r="N7" i="52"/>
  <c r="N141" i="46"/>
  <c r="P3" i="52"/>
  <c r="P3" i="50"/>
  <c r="N12" i="52"/>
  <c r="O9" i="52" s="1"/>
  <c r="K129" i="46"/>
  <c r="K131" i="46" s="1"/>
  <c r="K134" i="46" s="1"/>
  <c r="K135" i="46" s="1"/>
  <c r="K145" i="46" s="1"/>
  <c r="K144" i="46"/>
  <c r="K146" i="46" s="1"/>
  <c r="L143" i="46" s="1"/>
  <c r="L133" i="46" s="1"/>
  <c r="L118" i="46"/>
  <c r="L122" i="46" s="1"/>
  <c r="M103" i="46"/>
  <c r="O21" i="44"/>
  <c r="O22" i="44" s="1"/>
  <c r="O2" i="50"/>
  <c r="O13" i="50"/>
  <c r="O14" i="50" s="1"/>
  <c r="O16" i="50" s="1"/>
  <c r="O17" i="50" s="1"/>
  <c r="O20" i="50" s="1"/>
  <c r="O21" i="50" s="1"/>
  <c r="O23" i="50" s="1"/>
  <c r="O32" i="44"/>
  <c r="O33" i="44" s="1"/>
  <c r="M115" i="46"/>
  <c r="M120" i="46" s="1"/>
  <c r="N114" i="46"/>
  <c r="N89" i="46"/>
  <c r="N102" i="46"/>
  <c r="J13" i="49"/>
  <c r="J16" i="49" s="1"/>
  <c r="J19" i="49" s="1"/>
  <c r="J59" i="49"/>
  <c r="J26" i="49"/>
  <c r="J29" i="49" s="1"/>
  <c r="J32" i="49" s="1"/>
  <c r="K59" i="49"/>
  <c r="K9" i="49"/>
  <c r="P3" i="49"/>
  <c r="P3" i="28"/>
  <c r="P3" i="46"/>
  <c r="Q7" i="44"/>
  <c r="P9" i="44"/>
  <c r="P10" i="44" s="1"/>
  <c r="P13" i="44" s="1"/>
  <c r="P14" i="44" s="1"/>
  <c r="P3" i="44"/>
  <c r="N2" i="49"/>
  <c r="N2" i="28"/>
  <c r="N2" i="46"/>
  <c r="N2" i="44"/>
  <c r="N107" i="46" l="1"/>
  <c r="N108" i="46" s="1"/>
  <c r="N112" i="46" s="1"/>
  <c r="N95" i="46"/>
  <c r="N96" i="46" s="1"/>
  <c r="N100" i="46" s="1"/>
  <c r="N83" i="46"/>
  <c r="N84" i="46" s="1"/>
  <c r="N88" i="46" s="1"/>
  <c r="N34" i="50"/>
  <c r="N35" i="50" s="1"/>
  <c r="N29" i="50"/>
  <c r="N30" i="50" s="1"/>
  <c r="P2" i="52"/>
  <c r="O24" i="50"/>
  <c r="O25" i="50" s="1"/>
  <c r="O7" i="52"/>
  <c r="O141" i="46"/>
  <c r="O130" i="46"/>
  <c r="O12" i="52"/>
  <c r="P9" i="52" s="1"/>
  <c r="Q3" i="52"/>
  <c r="Q3" i="50"/>
  <c r="L129" i="46"/>
  <c r="L131" i="46" s="1"/>
  <c r="L134" i="46" s="1"/>
  <c r="L135" i="46" s="1"/>
  <c r="L145" i="46" s="1"/>
  <c r="L144" i="46"/>
  <c r="M119" i="46"/>
  <c r="M122" i="46" s="1"/>
  <c r="P21" i="44"/>
  <c r="P22" i="44" s="1"/>
  <c r="P2" i="50"/>
  <c r="P13" i="50"/>
  <c r="P14" i="50" s="1"/>
  <c r="P16" i="50" s="1"/>
  <c r="P17" i="50" s="1"/>
  <c r="P20" i="50" s="1"/>
  <c r="P21" i="50" s="1"/>
  <c r="P23" i="50" s="1"/>
  <c r="P32" i="44"/>
  <c r="P33" i="44" s="1"/>
  <c r="P130" i="46" s="1"/>
  <c r="O102" i="46"/>
  <c r="O89" i="46"/>
  <c r="O114" i="46"/>
  <c r="N90" i="46"/>
  <c r="N118" i="46" s="1"/>
  <c r="N103" i="46"/>
  <c r="N119" i="46" s="1"/>
  <c r="N115" i="46"/>
  <c r="N120" i="46" s="1"/>
  <c r="O2" i="49"/>
  <c r="O2" i="28"/>
  <c r="O2" i="46"/>
  <c r="O2" i="44"/>
  <c r="K26" i="49"/>
  <c r="K29" i="49" s="1"/>
  <c r="K32" i="49" s="1"/>
  <c r="K13" i="49"/>
  <c r="Q3" i="49"/>
  <c r="Q3" i="28"/>
  <c r="Q9" i="44"/>
  <c r="Q10" i="44" s="1"/>
  <c r="Q13" i="44" s="1"/>
  <c r="Q14" i="44" s="1"/>
  <c r="Q3" i="44"/>
  <c r="Q3" i="46"/>
  <c r="R7" i="44"/>
  <c r="L146" i="46" l="1"/>
  <c r="M143" i="46" s="1"/>
  <c r="M133" i="46" s="1"/>
  <c r="M135" i="46" s="1"/>
  <c r="M145" i="46" s="1"/>
  <c r="M146" i="46" s="1"/>
  <c r="N143" i="46" s="1"/>
  <c r="O107" i="46"/>
  <c r="O108" i="46" s="1"/>
  <c r="O112" i="46" s="1"/>
  <c r="O115" i="46" s="1"/>
  <c r="O120" i="46" s="1"/>
  <c r="O83" i="46"/>
  <c r="O84" i="46" s="1"/>
  <c r="O88" i="46" s="1"/>
  <c r="O90" i="46" s="1"/>
  <c r="O118" i="46" s="1"/>
  <c r="O29" i="50"/>
  <c r="O30" i="50" s="1"/>
  <c r="O95" i="46"/>
  <c r="O96" i="46" s="1"/>
  <c r="O100" i="46" s="1"/>
  <c r="O103" i="46" s="1"/>
  <c r="O119" i="46" s="1"/>
  <c r="O122" i="46" s="1"/>
  <c r="O34" i="50"/>
  <c r="O35" i="50" s="1"/>
  <c r="Q2" i="52"/>
  <c r="P24" i="50"/>
  <c r="P25" i="50" s="1"/>
  <c r="P7" i="52"/>
  <c r="P141" i="46"/>
  <c r="P12" i="52"/>
  <c r="Q9" i="52" s="1"/>
  <c r="N122" i="46"/>
  <c r="N129" i="46" s="1"/>
  <c r="N131" i="46" s="1"/>
  <c r="N134" i="46" s="1"/>
  <c r="R3" i="52"/>
  <c r="R3" i="50"/>
  <c r="M129" i="46"/>
  <c r="M131" i="46" s="1"/>
  <c r="M134" i="46" s="1"/>
  <c r="M144" i="46"/>
  <c r="P102" i="46"/>
  <c r="P114" i="46"/>
  <c r="P89" i="46"/>
  <c r="Q21" i="44"/>
  <c r="Q22" i="44" s="1"/>
  <c r="Q2" i="50"/>
  <c r="Q13" i="50"/>
  <c r="Q14" i="50" s="1"/>
  <c r="Q16" i="50" s="1"/>
  <c r="Q17" i="50" s="1"/>
  <c r="Q20" i="50" s="1"/>
  <c r="Q21" i="50" s="1"/>
  <c r="Q23" i="50" s="1"/>
  <c r="Q32" i="44"/>
  <c r="Q33" i="44" s="1"/>
  <c r="J36" i="49"/>
  <c r="R3" i="49"/>
  <c r="R3" i="46"/>
  <c r="S7" i="44"/>
  <c r="R3" i="28"/>
  <c r="R9" i="44"/>
  <c r="R10" i="44" s="1"/>
  <c r="R13" i="44" s="1"/>
  <c r="R14" i="44" s="1"/>
  <c r="R3" i="44"/>
  <c r="P2" i="49"/>
  <c r="P2" i="46"/>
  <c r="P2" i="44"/>
  <c r="P2" i="28"/>
  <c r="K16" i="49"/>
  <c r="K19" i="49" s="1"/>
  <c r="P83" i="46" l="1"/>
  <c r="P84" i="46" s="1"/>
  <c r="P88" i="46" s="1"/>
  <c r="P90" i="46" s="1"/>
  <c r="P118" i="46" s="1"/>
  <c r="P29" i="50"/>
  <c r="P30" i="50" s="1"/>
  <c r="P34" i="50"/>
  <c r="P35" i="50" s="1"/>
  <c r="N144" i="46"/>
  <c r="R2" i="52"/>
  <c r="P95" i="46"/>
  <c r="P96" i="46" s="1"/>
  <c r="P100" i="46" s="1"/>
  <c r="P103" i="46" s="1"/>
  <c r="P119" i="46" s="1"/>
  <c r="Q130" i="46"/>
  <c r="P107" i="46"/>
  <c r="P108" i="46" s="1"/>
  <c r="P112" i="46" s="1"/>
  <c r="P115" i="46" s="1"/>
  <c r="P120" i="46" s="1"/>
  <c r="P122" i="46" s="1"/>
  <c r="S3" i="52"/>
  <c r="S3" i="50"/>
  <c r="Q24" i="50"/>
  <c r="Q7" i="52"/>
  <c r="Q12" i="52" s="1"/>
  <c r="R9" i="52" s="1"/>
  <c r="Q141" i="46"/>
  <c r="N133" i="46"/>
  <c r="N135" i="46" s="1"/>
  <c r="O129" i="46"/>
  <c r="O131" i="46" s="1"/>
  <c r="O134" i="46" s="1"/>
  <c r="O144" i="46"/>
  <c r="Q25" i="50"/>
  <c r="Q83" i="46" s="1"/>
  <c r="Q84" i="46" s="1"/>
  <c r="Q88" i="46" s="1"/>
  <c r="Q29" i="50"/>
  <c r="Q30" i="50" s="1"/>
  <c r="Q107" i="46"/>
  <c r="Q108" i="46" s="1"/>
  <c r="Q112" i="46" s="1"/>
  <c r="Q115" i="46" s="1"/>
  <c r="Q120" i="46" s="1"/>
  <c r="Q89" i="46"/>
  <c r="Q114" i="46"/>
  <c r="Q102" i="46"/>
  <c r="R21" i="44"/>
  <c r="R22" i="44" s="1"/>
  <c r="R2" i="50"/>
  <c r="R13" i="50"/>
  <c r="R14" i="50" s="1"/>
  <c r="R16" i="50" s="1"/>
  <c r="R17" i="50" s="1"/>
  <c r="R20" i="50" s="1"/>
  <c r="R21" i="50" s="1"/>
  <c r="R23" i="50" s="1"/>
  <c r="R32" i="44"/>
  <c r="R33" i="44" s="1"/>
  <c r="R130" i="46" s="1"/>
  <c r="J39" i="49"/>
  <c r="J42" i="49" s="1"/>
  <c r="Q2" i="49"/>
  <c r="Q2" i="28"/>
  <c r="Q2" i="46"/>
  <c r="Q2" i="44"/>
  <c r="S3" i="49"/>
  <c r="S3" i="28"/>
  <c r="S3" i="44"/>
  <c r="S3" i="46"/>
  <c r="S9" i="44"/>
  <c r="S10" i="44" s="1"/>
  <c r="S13" i="44" s="1"/>
  <c r="S14" i="44" s="1"/>
  <c r="T7" i="44"/>
  <c r="Q34" i="50" l="1"/>
  <c r="Q35" i="50" s="1"/>
  <c r="S2" i="52"/>
  <c r="T3" i="52"/>
  <c r="T3" i="50"/>
  <c r="R24" i="50"/>
  <c r="R25" i="50" s="1"/>
  <c r="R7" i="52"/>
  <c r="R12" i="52" s="1"/>
  <c r="S9" i="52" s="1"/>
  <c r="R141" i="46"/>
  <c r="Q95" i="46"/>
  <c r="Q96" i="46" s="1"/>
  <c r="Q100" i="46" s="1"/>
  <c r="N145" i="46"/>
  <c r="N146" i="46" s="1"/>
  <c r="O143" i="46" s="1"/>
  <c r="P129" i="46"/>
  <c r="P131" i="46" s="1"/>
  <c r="P134" i="46" s="1"/>
  <c r="P144" i="46"/>
  <c r="Q103" i="46"/>
  <c r="R114" i="46"/>
  <c r="R89" i="46"/>
  <c r="R102" i="46"/>
  <c r="S21" i="44"/>
  <c r="S22" i="44" s="1"/>
  <c r="S2" i="50"/>
  <c r="S13" i="50"/>
  <c r="S14" i="50" s="1"/>
  <c r="S16" i="50" s="1"/>
  <c r="S17" i="50" s="1"/>
  <c r="S20" i="50" s="1"/>
  <c r="S21" i="50" s="1"/>
  <c r="S23" i="50" s="1"/>
  <c r="S32" i="44"/>
  <c r="S33" i="44" s="1"/>
  <c r="S130" i="46" s="1"/>
  <c r="Q90" i="46"/>
  <c r="Q118" i="46" s="1"/>
  <c r="K36" i="49"/>
  <c r="L9" i="49"/>
  <c r="R2" i="49"/>
  <c r="R2" i="28"/>
  <c r="R2" i="46"/>
  <c r="R2" i="44"/>
  <c r="T3" i="49"/>
  <c r="T3" i="28"/>
  <c r="T3" i="46"/>
  <c r="U7" i="44"/>
  <c r="T9" i="44"/>
  <c r="T10" i="44" s="1"/>
  <c r="T13" i="44" s="1"/>
  <c r="T14" i="44" s="1"/>
  <c r="T3" i="44"/>
  <c r="R95" i="46" l="1"/>
  <c r="R96" i="46" s="1"/>
  <c r="R100" i="46" s="1"/>
  <c r="R103" i="46" s="1"/>
  <c r="R119" i="46" s="1"/>
  <c r="R107" i="46"/>
  <c r="R108" i="46" s="1"/>
  <c r="R112" i="46" s="1"/>
  <c r="R115" i="46" s="1"/>
  <c r="R120" i="46" s="1"/>
  <c r="R34" i="50"/>
  <c r="R35" i="50" s="1"/>
  <c r="R29" i="50"/>
  <c r="R30" i="50" s="1"/>
  <c r="R83" i="46"/>
  <c r="R84" i="46" s="1"/>
  <c r="R88" i="46" s="1"/>
  <c r="R90" i="46" s="1"/>
  <c r="R118" i="46" s="1"/>
  <c r="R122" i="46" s="1"/>
  <c r="T2" i="52"/>
  <c r="S24" i="50"/>
  <c r="S7" i="52"/>
  <c r="S12" i="52" s="1"/>
  <c r="T9" i="52" s="1"/>
  <c r="S141" i="46"/>
  <c r="U3" i="52"/>
  <c r="U3" i="50"/>
  <c r="O133" i="46"/>
  <c r="O135" i="46" s="1"/>
  <c r="S25" i="50"/>
  <c r="S83" i="46" s="1"/>
  <c r="S84" i="46" s="1"/>
  <c r="S88" i="46" s="1"/>
  <c r="Q119" i="46"/>
  <c r="Q122" i="46" s="1"/>
  <c r="T21" i="44"/>
  <c r="T22" i="44" s="1"/>
  <c r="T2" i="50"/>
  <c r="T13" i="50"/>
  <c r="T14" i="50" s="1"/>
  <c r="T16" i="50" s="1"/>
  <c r="T17" i="50" s="1"/>
  <c r="T20" i="50" s="1"/>
  <c r="T21" i="50" s="1"/>
  <c r="T23" i="50" s="1"/>
  <c r="T32" i="44"/>
  <c r="T33" i="44" s="1"/>
  <c r="T130" i="46" s="1"/>
  <c r="S102" i="46"/>
  <c r="S89" i="46"/>
  <c r="S114" i="46"/>
  <c r="S2" i="49"/>
  <c r="S2" i="28"/>
  <c r="S2" i="46"/>
  <c r="S2" i="44"/>
  <c r="L13" i="49"/>
  <c r="U3" i="49"/>
  <c r="U3" i="28"/>
  <c r="U9" i="44"/>
  <c r="U10" i="44" s="1"/>
  <c r="U13" i="44" s="1"/>
  <c r="U14" i="44" s="1"/>
  <c r="U3" i="44"/>
  <c r="U3" i="46"/>
  <c r="V7" i="44"/>
  <c r="K39" i="49"/>
  <c r="K42" i="49" s="1"/>
  <c r="U2" i="52" l="1"/>
  <c r="V3" i="52"/>
  <c r="V3" i="50"/>
  <c r="S107" i="46"/>
  <c r="S108" i="46" s="1"/>
  <c r="S112" i="46" s="1"/>
  <c r="T24" i="50"/>
  <c r="T7" i="52"/>
  <c r="T12" i="52" s="1"/>
  <c r="U9" i="52" s="1"/>
  <c r="T141" i="46"/>
  <c r="S34" i="50"/>
  <c r="S35" i="50" s="1"/>
  <c r="S29" i="50"/>
  <c r="S30" i="50" s="1"/>
  <c r="S95" i="46"/>
  <c r="S96" i="46" s="1"/>
  <c r="S100" i="46" s="1"/>
  <c r="S103" i="46" s="1"/>
  <c r="S119" i="46" s="1"/>
  <c r="O145" i="46"/>
  <c r="O146" i="46" s="1"/>
  <c r="P143" i="46" s="1"/>
  <c r="Q129" i="46"/>
  <c r="Q131" i="46" s="1"/>
  <c r="Q134" i="46" s="1"/>
  <c r="Q144" i="46"/>
  <c r="R129" i="46"/>
  <c r="R131" i="46" s="1"/>
  <c r="R134" i="46" s="1"/>
  <c r="R144" i="46"/>
  <c r="T25" i="50"/>
  <c r="T34" i="50" s="1"/>
  <c r="T35" i="50" s="1"/>
  <c r="T102" i="46"/>
  <c r="T114" i="46"/>
  <c r="T89" i="46"/>
  <c r="U21" i="44"/>
  <c r="U22" i="44" s="1"/>
  <c r="U2" i="50"/>
  <c r="U13" i="50"/>
  <c r="U14" i="50" s="1"/>
  <c r="U16" i="50" s="1"/>
  <c r="U17" i="50" s="1"/>
  <c r="U20" i="50" s="1"/>
  <c r="U21" i="50" s="1"/>
  <c r="U23" i="50" s="1"/>
  <c r="U32" i="44"/>
  <c r="U33" i="44" s="1"/>
  <c r="U130" i="46" s="1"/>
  <c r="S90" i="46"/>
  <c r="S118" i="46" s="1"/>
  <c r="T29" i="50"/>
  <c r="T30" i="50" s="1"/>
  <c r="T83" i="46"/>
  <c r="T84" i="46" s="1"/>
  <c r="T88" i="46" s="1"/>
  <c r="T90" i="46" s="1"/>
  <c r="T118" i="46" s="1"/>
  <c r="T107" i="46"/>
  <c r="T108" i="46" s="1"/>
  <c r="T112" i="46" s="1"/>
  <c r="T115" i="46" s="1"/>
  <c r="T120" i="46" s="1"/>
  <c r="S115" i="46"/>
  <c r="S120" i="46" s="1"/>
  <c r="T2" i="49"/>
  <c r="T2" i="28"/>
  <c r="T2" i="46"/>
  <c r="T2" i="44"/>
  <c r="V3" i="49"/>
  <c r="V3" i="28"/>
  <c r="V3" i="46"/>
  <c r="W7" i="44"/>
  <c r="V9" i="44"/>
  <c r="V10" i="44" s="1"/>
  <c r="V13" i="44" s="1"/>
  <c r="V14" i="44" s="1"/>
  <c r="V3" i="44"/>
  <c r="T95" i="46" l="1"/>
  <c r="T96" i="46" s="1"/>
  <c r="T100" i="46" s="1"/>
  <c r="T103" i="46" s="1"/>
  <c r="T119" i="46" s="1"/>
  <c r="V2" i="52"/>
  <c r="S122" i="46"/>
  <c r="S129" i="46" s="1"/>
  <c r="S131" i="46" s="1"/>
  <c r="S134" i="46" s="1"/>
  <c r="U24" i="50"/>
  <c r="U7" i="52"/>
  <c r="U12" i="52" s="1"/>
  <c r="V9" i="52" s="1"/>
  <c r="U141" i="46"/>
  <c r="W3" i="52"/>
  <c r="W3" i="50"/>
  <c r="P133" i="46"/>
  <c r="P135" i="46" s="1"/>
  <c r="T122" i="46"/>
  <c r="U25" i="50"/>
  <c r="U34" i="50" s="1"/>
  <c r="U35" i="50" s="1"/>
  <c r="U29" i="50"/>
  <c r="U30" i="50" s="1"/>
  <c r="U89" i="46"/>
  <c r="U114" i="46"/>
  <c r="U102" i="46"/>
  <c r="V21" i="44"/>
  <c r="V22" i="44" s="1"/>
  <c r="V2" i="50"/>
  <c r="V13" i="50"/>
  <c r="V14" i="50" s="1"/>
  <c r="V16" i="50" s="1"/>
  <c r="V17" i="50" s="1"/>
  <c r="V20" i="50" s="1"/>
  <c r="V21" i="50" s="1"/>
  <c r="V23" i="50" s="1"/>
  <c r="V32" i="44"/>
  <c r="V33" i="44" s="1"/>
  <c r="V130" i="46" s="1"/>
  <c r="W3" i="49"/>
  <c r="W3" i="28"/>
  <c r="W3" i="44"/>
  <c r="W3" i="46"/>
  <c r="W9" i="44"/>
  <c r="W10" i="44" s="1"/>
  <c r="W13" i="44" s="1"/>
  <c r="W14" i="44" s="1"/>
  <c r="X7" i="44"/>
  <c r="U2" i="49"/>
  <c r="U2" i="28"/>
  <c r="U2" i="46"/>
  <c r="U2" i="44"/>
  <c r="U95" i="46" l="1"/>
  <c r="U96" i="46" s="1"/>
  <c r="U100" i="46" s="1"/>
  <c r="S144" i="46"/>
  <c r="W2" i="52"/>
  <c r="X3" i="52"/>
  <c r="X3" i="50"/>
  <c r="V24" i="50"/>
  <c r="V7" i="52"/>
  <c r="V12" i="52" s="1"/>
  <c r="W9" i="52" s="1"/>
  <c r="V141" i="46"/>
  <c r="U83" i="46"/>
  <c r="U84" i="46" s="1"/>
  <c r="U88" i="46" s="1"/>
  <c r="U90" i="46" s="1"/>
  <c r="U118" i="46" s="1"/>
  <c r="U107" i="46"/>
  <c r="U108" i="46" s="1"/>
  <c r="U112" i="46" s="1"/>
  <c r="P145" i="46"/>
  <c r="P146" i="46" s="1"/>
  <c r="Q143" i="46" s="1"/>
  <c r="T129" i="46"/>
  <c r="T131" i="46" s="1"/>
  <c r="T134" i="46" s="1"/>
  <c r="T144" i="46"/>
  <c r="V25" i="50"/>
  <c r="W21" i="44"/>
  <c r="W22" i="44" s="1"/>
  <c r="W2" i="50"/>
  <c r="W13" i="50"/>
  <c r="W14" i="50" s="1"/>
  <c r="W16" i="50" s="1"/>
  <c r="W17" i="50" s="1"/>
  <c r="W20" i="50" s="1"/>
  <c r="W21" i="50" s="1"/>
  <c r="W23" i="50" s="1"/>
  <c r="W32" i="44"/>
  <c r="W33" i="44" s="1"/>
  <c r="W130" i="46" s="1"/>
  <c r="V114" i="46"/>
  <c r="V89" i="46"/>
  <c r="V102" i="46"/>
  <c r="U103" i="46"/>
  <c r="U119" i="46" s="1"/>
  <c r="V83" i="46"/>
  <c r="V84" i="46" s="1"/>
  <c r="V88" i="46" s="1"/>
  <c r="V29" i="50"/>
  <c r="V30" i="50" s="1"/>
  <c r="V34" i="50"/>
  <c r="V35" i="50" s="1"/>
  <c r="V95" i="46"/>
  <c r="V96" i="46" s="1"/>
  <c r="V100" i="46" s="1"/>
  <c r="V107" i="46"/>
  <c r="V108" i="46" s="1"/>
  <c r="V112" i="46" s="1"/>
  <c r="V115" i="46" s="1"/>
  <c r="V120" i="46" s="1"/>
  <c r="U115" i="46"/>
  <c r="U120" i="46" s="1"/>
  <c r="X3" i="49"/>
  <c r="X3" i="28"/>
  <c r="X3" i="46"/>
  <c r="Y7" i="44"/>
  <c r="X9" i="44"/>
  <c r="X10" i="44" s="1"/>
  <c r="X13" i="44" s="1"/>
  <c r="X14" i="44" s="1"/>
  <c r="X3" i="44"/>
  <c r="O9" i="49"/>
  <c r="V2" i="49"/>
  <c r="V2" i="28"/>
  <c r="V2" i="46"/>
  <c r="V2" i="44"/>
  <c r="V103" i="46" l="1"/>
  <c r="V119" i="46" s="1"/>
  <c r="X2" i="52"/>
  <c r="Y3" i="52"/>
  <c r="Y3" i="50"/>
  <c r="V90" i="46"/>
  <c r="V118" i="46" s="1"/>
  <c r="W24" i="50"/>
  <c r="W7" i="52"/>
  <c r="W12" i="52" s="1"/>
  <c r="X9" i="52" s="1"/>
  <c r="W141" i="46"/>
  <c r="U122" i="46"/>
  <c r="U144" i="46" s="1"/>
  <c r="Q133" i="46"/>
  <c r="Q135" i="46" s="1"/>
  <c r="Q145" i="46" s="1"/>
  <c r="Q146" i="46" s="1"/>
  <c r="R143" i="46" s="1"/>
  <c r="U129" i="46"/>
  <c r="U131" i="46" s="1"/>
  <c r="U134" i="46" s="1"/>
  <c r="V122" i="46"/>
  <c r="W25" i="50"/>
  <c r="W29" i="50" s="1"/>
  <c r="W30" i="50" s="1"/>
  <c r="W102" i="46"/>
  <c r="W89" i="46"/>
  <c r="W114" i="46"/>
  <c r="X21" i="44"/>
  <c r="X22" i="44" s="1"/>
  <c r="X2" i="50"/>
  <c r="X13" i="50"/>
  <c r="X14" i="50" s="1"/>
  <c r="X16" i="50" s="1"/>
  <c r="X17" i="50" s="1"/>
  <c r="X20" i="50" s="1"/>
  <c r="X21" i="50" s="1"/>
  <c r="X23" i="50" s="1"/>
  <c r="X32" i="44"/>
  <c r="X33" i="44" s="1"/>
  <c r="X130" i="46" s="1"/>
  <c r="W107" i="46"/>
  <c r="W108" i="46" s="1"/>
  <c r="W112" i="46" s="1"/>
  <c r="W34" i="50"/>
  <c r="W35" i="50" s="1"/>
  <c r="W95" i="46"/>
  <c r="W96" i="46" s="1"/>
  <c r="W100" i="46" s="1"/>
  <c r="P9" i="49"/>
  <c r="O13" i="49"/>
  <c r="Y3" i="49"/>
  <c r="Y3" i="28"/>
  <c r="Y9" i="44"/>
  <c r="Y10" i="44" s="1"/>
  <c r="Y13" i="44" s="1"/>
  <c r="Y14" i="44" s="1"/>
  <c r="Y3" i="44"/>
  <c r="Y3" i="46"/>
  <c r="Z7" i="44"/>
  <c r="L16" i="49"/>
  <c r="L19" i="49" s="1"/>
  <c r="W2" i="49"/>
  <c r="W2" i="28"/>
  <c r="W2" i="46"/>
  <c r="W2" i="44"/>
  <c r="Q9" i="49"/>
  <c r="M9" i="49"/>
  <c r="N9" i="49"/>
  <c r="W83" i="46" l="1"/>
  <c r="W84" i="46" s="1"/>
  <c r="W88" i="46" s="1"/>
  <c r="Y2" i="52"/>
  <c r="X12" i="52"/>
  <c r="Y9" i="52" s="1"/>
  <c r="X24" i="50"/>
  <c r="X25" i="50" s="1"/>
  <c r="X7" i="52"/>
  <c r="X141" i="46"/>
  <c r="Z3" i="52"/>
  <c r="Z3" i="50"/>
  <c r="W103" i="46"/>
  <c r="W119" i="46" s="1"/>
  <c r="R133" i="46"/>
  <c r="R135" i="46" s="1"/>
  <c r="R145" i="46" s="1"/>
  <c r="R146" i="46" s="1"/>
  <c r="S143" i="46" s="1"/>
  <c r="V129" i="46"/>
  <c r="V131" i="46" s="1"/>
  <c r="V134" i="46" s="1"/>
  <c r="V144" i="46"/>
  <c r="W90" i="46"/>
  <c r="W118" i="46" s="1"/>
  <c r="W115" i="46"/>
  <c r="W120" i="46" s="1"/>
  <c r="X102" i="46"/>
  <c r="X114" i="46"/>
  <c r="X89" i="46"/>
  <c r="Y21" i="44"/>
  <c r="Y22" i="44" s="1"/>
  <c r="Y2" i="50"/>
  <c r="Y13" i="50"/>
  <c r="Y14" i="50" s="1"/>
  <c r="Y16" i="50" s="1"/>
  <c r="Y17" i="50" s="1"/>
  <c r="Y20" i="50" s="1"/>
  <c r="Y21" i="50" s="1"/>
  <c r="Y23" i="50" s="1"/>
  <c r="Y32" i="44"/>
  <c r="Y33" i="44" s="1"/>
  <c r="Y130" i="46" s="1"/>
  <c r="Z3" i="49"/>
  <c r="Z3" i="28"/>
  <c r="Z3" i="46"/>
  <c r="AA7" i="44"/>
  <c r="Z9" i="44"/>
  <c r="Z10" i="44" s="1"/>
  <c r="Z13" i="44" s="1"/>
  <c r="Z14" i="44" s="1"/>
  <c r="Z3" i="44"/>
  <c r="X2" i="49"/>
  <c r="X2" i="46"/>
  <c r="X2" i="44"/>
  <c r="X2" i="28"/>
  <c r="N13" i="49"/>
  <c r="M13" i="49"/>
  <c r="X95" i="46" l="1"/>
  <c r="X96" i="46" s="1"/>
  <c r="X100" i="46" s="1"/>
  <c r="X83" i="46"/>
  <c r="X84" i="46" s="1"/>
  <c r="X88" i="46" s="1"/>
  <c r="X34" i="50"/>
  <c r="X35" i="50" s="1"/>
  <c r="X107" i="46"/>
  <c r="X108" i="46" s="1"/>
  <c r="X112" i="46" s="1"/>
  <c r="X115" i="46" s="1"/>
  <c r="X120" i="46" s="1"/>
  <c r="X29" i="50"/>
  <c r="X30" i="50" s="1"/>
  <c r="Z2" i="52"/>
  <c r="Y24" i="50"/>
  <c r="Y25" i="50" s="1"/>
  <c r="Y7" i="52"/>
  <c r="Y12" i="52" s="1"/>
  <c r="Z9" i="52" s="1"/>
  <c r="Y141" i="46"/>
  <c r="AA3" i="52"/>
  <c r="AA3" i="50"/>
  <c r="W122" i="46"/>
  <c r="W129" i="46" s="1"/>
  <c r="W131" i="46" s="1"/>
  <c r="W134" i="46" s="1"/>
  <c r="S133" i="46"/>
  <c r="S135" i="46" s="1"/>
  <c r="S145" i="46" s="1"/>
  <c r="S146" i="46"/>
  <c r="T143" i="46" s="1"/>
  <c r="Y89" i="46"/>
  <c r="Y114" i="46"/>
  <c r="Y102" i="46"/>
  <c r="Z21" i="44"/>
  <c r="Z22" i="44" s="1"/>
  <c r="Z2" i="50"/>
  <c r="Z13" i="50"/>
  <c r="Z14" i="50" s="1"/>
  <c r="Z16" i="50" s="1"/>
  <c r="Z17" i="50" s="1"/>
  <c r="Z20" i="50" s="1"/>
  <c r="Z21" i="50" s="1"/>
  <c r="Z23" i="50" s="1"/>
  <c r="Z32" i="44"/>
  <c r="Z33" i="44" s="1"/>
  <c r="Z130" i="46" s="1"/>
  <c r="X90" i="46"/>
  <c r="X118" i="46" s="1"/>
  <c r="X103" i="46"/>
  <c r="X119" i="46" s="1"/>
  <c r="P13" i="49"/>
  <c r="L26" i="49"/>
  <c r="L29" i="49" s="1"/>
  <c r="L32" i="49" s="1"/>
  <c r="O16" i="49"/>
  <c r="O19" i="49" s="1"/>
  <c r="S9" i="49"/>
  <c r="Y2" i="49"/>
  <c r="Y2" i="28"/>
  <c r="Y2" i="46"/>
  <c r="Y2" i="44"/>
  <c r="AA3" i="49"/>
  <c r="AA3" i="28"/>
  <c r="AA3" i="44"/>
  <c r="AA3" i="46"/>
  <c r="AA9" i="44"/>
  <c r="AA10" i="44" s="1"/>
  <c r="AA13" i="44" s="1"/>
  <c r="AA14" i="44" s="1"/>
  <c r="AB7" i="44"/>
  <c r="W144" i="46" l="1"/>
  <c r="Y95" i="46"/>
  <c r="Y96" i="46" s="1"/>
  <c r="Y100" i="46" s="1"/>
  <c r="Y103" i="46" s="1"/>
  <c r="Y119" i="46" s="1"/>
  <c r="Y107" i="46"/>
  <c r="Y108" i="46" s="1"/>
  <c r="Y112" i="46" s="1"/>
  <c r="Y115" i="46" s="1"/>
  <c r="Y120" i="46" s="1"/>
  <c r="Y29" i="50"/>
  <c r="Y30" i="50" s="1"/>
  <c r="Y34" i="50"/>
  <c r="Y35" i="50" s="1"/>
  <c r="Y83" i="46"/>
  <c r="Y84" i="46" s="1"/>
  <c r="Y88" i="46" s="1"/>
  <c r="Y90" i="46" s="1"/>
  <c r="Y118" i="46" s="1"/>
  <c r="AA2" i="52"/>
  <c r="Z24" i="50"/>
  <c r="Z25" i="50" s="1"/>
  <c r="Z7" i="52"/>
  <c r="Z12" i="52" s="1"/>
  <c r="AA9" i="52" s="1"/>
  <c r="Z141" i="46"/>
  <c r="AB3" i="52"/>
  <c r="AB3" i="50"/>
  <c r="T133" i="46"/>
  <c r="T135" i="46" s="1"/>
  <c r="T145" i="46" s="1"/>
  <c r="T146" i="46" s="1"/>
  <c r="U143" i="46" s="1"/>
  <c r="X122" i="46"/>
  <c r="Y122" i="46"/>
  <c r="AA21" i="44"/>
  <c r="AA22" i="44" s="1"/>
  <c r="AA2" i="50"/>
  <c r="AA13" i="50"/>
  <c r="AA14" i="50" s="1"/>
  <c r="AA16" i="50" s="1"/>
  <c r="AA17" i="50" s="1"/>
  <c r="AA20" i="50" s="1"/>
  <c r="AA21" i="50" s="1"/>
  <c r="AA23" i="50" s="1"/>
  <c r="AA32" i="44"/>
  <c r="AA33" i="44" s="1"/>
  <c r="AA130" i="46" s="1"/>
  <c r="Z114" i="46"/>
  <c r="Z89" i="46"/>
  <c r="Z102" i="46"/>
  <c r="R9" i="49"/>
  <c r="N16" i="49"/>
  <c r="N19" i="49" s="1"/>
  <c r="AB3" i="49"/>
  <c r="AB3" i="28"/>
  <c r="AB3" i="46"/>
  <c r="AC7" i="44"/>
  <c r="AB9" i="44"/>
  <c r="AB10" i="44" s="1"/>
  <c r="AB13" i="44" s="1"/>
  <c r="AB14" i="44" s="1"/>
  <c r="AB3" i="44"/>
  <c r="Z2" i="49"/>
  <c r="Z2" i="28"/>
  <c r="Z2" i="46"/>
  <c r="Z2" i="44"/>
  <c r="T9" i="49"/>
  <c r="AB2" i="52" l="1"/>
  <c r="Z83" i="46"/>
  <c r="Z84" i="46" s="1"/>
  <c r="Z88" i="46" s="1"/>
  <c r="Z29" i="50"/>
  <c r="Z30" i="50" s="1"/>
  <c r="AC3" i="52"/>
  <c r="AC3" i="50"/>
  <c r="AA24" i="50"/>
  <c r="AA7" i="52"/>
  <c r="AA12" i="52" s="1"/>
  <c r="AB9" i="52" s="1"/>
  <c r="AA141" i="46"/>
  <c r="U133" i="46"/>
  <c r="U135" i="46" s="1"/>
  <c r="U145" i="46" s="1"/>
  <c r="U146" i="46" s="1"/>
  <c r="V143" i="46" s="1"/>
  <c r="Y129" i="46"/>
  <c r="Y131" i="46" s="1"/>
  <c r="Y134" i="46" s="1"/>
  <c r="Y144" i="46"/>
  <c r="X129" i="46"/>
  <c r="X131" i="46" s="1"/>
  <c r="X134" i="46" s="1"/>
  <c r="X144" i="46"/>
  <c r="AA25" i="50"/>
  <c r="AA107" i="46" s="1"/>
  <c r="AA108" i="46" s="1"/>
  <c r="AA112" i="46" s="1"/>
  <c r="Z95" i="46"/>
  <c r="Z96" i="46" s="1"/>
  <c r="Z100" i="46" s="1"/>
  <c r="Z34" i="50"/>
  <c r="Z35" i="50" s="1"/>
  <c r="Z107" i="46"/>
  <c r="Z108" i="46" s="1"/>
  <c r="Z112" i="46" s="1"/>
  <c r="Z115" i="46" s="1"/>
  <c r="Z120" i="46" s="1"/>
  <c r="AB21" i="44"/>
  <c r="AB22" i="44" s="1"/>
  <c r="AB2" i="50"/>
  <c r="AB13" i="50"/>
  <c r="AB14" i="50" s="1"/>
  <c r="AB16" i="50" s="1"/>
  <c r="AB17" i="50" s="1"/>
  <c r="AB20" i="50" s="1"/>
  <c r="AB21" i="50" s="1"/>
  <c r="AB23" i="50" s="1"/>
  <c r="AB32" i="44"/>
  <c r="AB33" i="44" s="1"/>
  <c r="AB130" i="46" s="1"/>
  <c r="Z90" i="46"/>
  <c r="Z118" i="46" s="1"/>
  <c r="Z103" i="46"/>
  <c r="Z119" i="46" s="1"/>
  <c r="AA102" i="46"/>
  <c r="AA89" i="46"/>
  <c r="AA114" i="46"/>
  <c r="P16" i="49"/>
  <c r="P19" i="49" s="1"/>
  <c r="Q13" i="49"/>
  <c r="U9" i="49"/>
  <c r="AC3" i="49"/>
  <c r="AC3" i="28"/>
  <c r="AC9" i="44"/>
  <c r="AC10" i="44" s="1"/>
  <c r="AC13" i="44" s="1"/>
  <c r="AC14" i="44" s="1"/>
  <c r="AC3" i="44"/>
  <c r="AC3" i="46"/>
  <c r="AD7" i="44"/>
  <c r="AA2" i="49"/>
  <c r="AA2" i="28"/>
  <c r="AA2" i="46"/>
  <c r="AA2" i="44"/>
  <c r="AA95" i="46" l="1"/>
  <c r="AA96" i="46" s="1"/>
  <c r="AA100" i="46" s="1"/>
  <c r="AC2" i="52"/>
  <c r="AA34" i="50"/>
  <c r="AA35" i="50" s="1"/>
  <c r="AA83" i="46"/>
  <c r="AA84" i="46" s="1"/>
  <c r="AA88" i="46" s="1"/>
  <c r="AB24" i="50"/>
  <c r="AB7" i="52"/>
  <c r="AB12" i="52" s="1"/>
  <c r="AC9" i="52" s="1"/>
  <c r="AB141" i="46"/>
  <c r="AD3" i="52"/>
  <c r="AD3" i="50"/>
  <c r="AA29" i="50"/>
  <c r="AA30" i="50" s="1"/>
  <c r="V133" i="46"/>
  <c r="V135" i="46" s="1"/>
  <c r="V145" i="46" s="1"/>
  <c r="V146" i="46" s="1"/>
  <c r="W143" i="46" s="1"/>
  <c r="AA103" i="46"/>
  <c r="AA119" i="46" s="1"/>
  <c r="Z122" i="46"/>
  <c r="AB25" i="50"/>
  <c r="AB95" i="46" s="1"/>
  <c r="AB96" i="46" s="1"/>
  <c r="AB100" i="46" s="1"/>
  <c r="AB102" i="46"/>
  <c r="AB114" i="46"/>
  <c r="AB89" i="46"/>
  <c r="AA90" i="46"/>
  <c r="AA118" i="46" s="1"/>
  <c r="AA115" i="46"/>
  <c r="AA120" i="46" s="1"/>
  <c r="AC21" i="44"/>
  <c r="AC22" i="44" s="1"/>
  <c r="AC2" i="50"/>
  <c r="AC13" i="50"/>
  <c r="AC14" i="50" s="1"/>
  <c r="AC16" i="50" s="1"/>
  <c r="AC17" i="50" s="1"/>
  <c r="AC20" i="50" s="1"/>
  <c r="AC21" i="50" s="1"/>
  <c r="AC23" i="50" s="1"/>
  <c r="AC32" i="44"/>
  <c r="AC33" i="44" s="1"/>
  <c r="AC130" i="46" s="1"/>
  <c r="AB29" i="50"/>
  <c r="AB30" i="50" s="1"/>
  <c r="L36" i="49"/>
  <c r="M16" i="49"/>
  <c r="M19" i="49" s="1"/>
  <c r="V9" i="49"/>
  <c r="AD3" i="49"/>
  <c r="AD3" i="28"/>
  <c r="AD3" i="46"/>
  <c r="AE7" i="44"/>
  <c r="AD9" i="44"/>
  <c r="AD10" i="44" s="1"/>
  <c r="AD13" i="44" s="1"/>
  <c r="AD14" i="44" s="1"/>
  <c r="AD3" i="44"/>
  <c r="AB2" i="49"/>
  <c r="AB2" i="46"/>
  <c r="AB2" i="44"/>
  <c r="AB2" i="28"/>
  <c r="M26" i="49"/>
  <c r="M29" i="49" s="1"/>
  <c r="M32" i="49" s="1"/>
  <c r="AB107" i="46" l="1"/>
  <c r="AB108" i="46" s="1"/>
  <c r="AB112" i="46" s="1"/>
  <c r="AB115" i="46" s="1"/>
  <c r="AB120" i="46" s="1"/>
  <c r="AD2" i="52"/>
  <c r="AE3" i="52"/>
  <c r="AE3" i="50"/>
  <c r="AB34" i="50"/>
  <c r="AB35" i="50" s="1"/>
  <c r="AB83" i="46"/>
  <c r="AB84" i="46" s="1"/>
  <c r="AB88" i="46" s="1"/>
  <c r="AC24" i="50"/>
  <c r="AC25" i="50" s="1"/>
  <c r="AC7" i="52"/>
  <c r="AC12" i="52" s="1"/>
  <c r="AD9" i="52" s="1"/>
  <c r="AC141" i="46"/>
  <c r="W133" i="46"/>
  <c r="W135" i="46" s="1"/>
  <c r="W145" i="46" s="1"/>
  <c r="W146" i="46"/>
  <c r="X143" i="46" s="1"/>
  <c r="AA122" i="46"/>
  <c r="Z129" i="46"/>
  <c r="Z131" i="46" s="1"/>
  <c r="Z134" i="46" s="1"/>
  <c r="Z144" i="46"/>
  <c r="AB90" i="46"/>
  <c r="AB118" i="46" s="1"/>
  <c r="AB122" i="46" s="1"/>
  <c r="AB103" i="46"/>
  <c r="AB119" i="46" s="1"/>
  <c r="AD21" i="44"/>
  <c r="AD22" i="44" s="1"/>
  <c r="AD2" i="50"/>
  <c r="AD13" i="50"/>
  <c r="AD14" i="50" s="1"/>
  <c r="AD16" i="50" s="1"/>
  <c r="AD17" i="50" s="1"/>
  <c r="AD20" i="50" s="1"/>
  <c r="AD21" i="50" s="1"/>
  <c r="AD23" i="50" s="1"/>
  <c r="AD32" i="44"/>
  <c r="AD33" i="44" s="1"/>
  <c r="AD130" i="46" s="1"/>
  <c r="AC89" i="46"/>
  <c r="AC114" i="46"/>
  <c r="AC102" i="46"/>
  <c r="L39" i="49"/>
  <c r="L42" i="49" s="1"/>
  <c r="Q16" i="49"/>
  <c r="Q19" i="49" s="1"/>
  <c r="R13" i="49"/>
  <c r="AC2" i="49"/>
  <c r="AC2" i="28"/>
  <c r="AC2" i="46"/>
  <c r="AC2" i="44"/>
  <c r="AE3" i="49"/>
  <c r="AE3" i="28"/>
  <c r="AE3" i="44"/>
  <c r="AE3" i="46"/>
  <c r="AE9" i="44"/>
  <c r="AE10" i="44" s="1"/>
  <c r="AE13" i="44" s="1"/>
  <c r="AE14" i="44" s="1"/>
  <c r="AF7" i="44"/>
  <c r="AE2" i="52" l="1"/>
  <c r="AC83" i="46"/>
  <c r="AC84" i="46" s="1"/>
  <c r="AC88" i="46" s="1"/>
  <c r="AC90" i="46" s="1"/>
  <c r="AC118" i="46" s="1"/>
  <c r="AC95" i="46"/>
  <c r="AC96" i="46" s="1"/>
  <c r="AC100" i="46" s="1"/>
  <c r="AC103" i="46" s="1"/>
  <c r="AC119" i="46" s="1"/>
  <c r="AC107" i="46"/>
  <c r="AC108" i="46" s="1"/>
  <c r="AC112" i="46" s="1"/>
  <c r="AC29" i="50"/>
  <c r="AC30" i="50" s="1"/>
  <c r="AC34" i="50"/>
  <c r="AC35" i="50" s="1"/>
  <c r="AF3" i="52"/>
  <c r="AF3" i="50"/>
  <c r="AD24" i="50"/>
  <c r="AD25" i="50" s="1"/>
  <c r="AD7" i="52"/>
  <c r="AD12" i="52" s="1"/>
  <c r="AE9" i="52" s="1"/>
  <c r="AD141" i="46"/>
  <c r="X133" i="46"/>
  <c r="X135" i="46" s="1"/>
  <c r="X145" i="46" s="1"/>
  <c r="X146" i="46" s="1"/>
  <c r="Y143" i="46" s="1"/>
  <c r="AB129" i="46"/>
  <c r="AB131" i="46" s="1"/>
  <c r="AB134" i="46" s="1"/>
  <c r="AB144" i="46"/>
  <c r="AA129" i="46"/>
  <c r="AA131" i="46" s="1"/>
  <c r="AA134" i="46" s="1"/>
  <c r="AA144" i="46"/>
  <c r="AC115" i="46"/>
  <c r="AC120" i="46" s="1"/>
  <c r="AD114" i="46"/>
  <c r="AD89" i="46"/>
  <c r="AD102" i="46"/>
  <c r="AE21" i="44"/>
  <c r="AE22" i="44" s="1"/>
  <c r="AE2" i="50"/>
  <c r="AE13" i="50"/>
  <c r="AE14" i="50" s="1"/>
  <c r="AE16" i="50" s="1"/>
  <c r="AE17" i="50" s="1"/>
  <c r="AE20" i="50" s="1"/>
  <c r="AE21" i="50" s="1"/>
  <c r="AE23" i="50" s="1"/>
  <c r="AE32" i="44"/>
  <c r="AE33" i="44" s="1"/>
  <c r="AE130" i="46" s="1"/>
  <c r="W9" i="49"/>
  <c r="AF3" i="28"/>
  <c r="AF3" i="46"/>
  <c r="AG7" i="44"/>
  <c r="AF3" i="49"/>
  <c r="AF9" i="44"/>
  <c r="AF10" i="44" s="1"/>
  <c r="AF13" i="44" s="1"/>
  <c r="AF14" i="44" s="1"/>
  <c r="AF3" i="44"/>
  <c r="X9" i="49"/>
  <c r="AD2" i="49"/>
  <c r="AD2" i="28"/>
  <c r="AD2" i="46"/>
  <c r="AD2" i="44"/>
  <c r="AF2" i="52" l="1"/>
  <c r="AD107" i="46"/>
  <c r="AD108" i="46" s="1"/>
  <c r="AD112" i="46" s="1"/>
  <c r="AD115" i="46" s="1"/>
  <c r="AD120" i="46" s="1"/>
  <c r="AD34" i="50"/>
  <c r="AD35" i="50" s="1"/>
  <c r="AD95" i="46"/>
  <c r="AD96" i="46" s="1"/>
  <c r="AD100" i="46" s="1"/>
  <c r="AD103" i="46" s="1"/>
  <c r="AD119" i="46" s="1"/>
  <c r="AD29" i="50"/>
  <c r="AD30" i="50" s="1"/>
  <c r="AG3" i="52"/>
  <c r="AG3" i="50"/>
  <c r="AE24" i="50"/>
  <c r="AE25" i="50" s="1"/>
  <c r="AE7" i="52"/>
  <c r="AE12" i="52" s="1"/>
  <c r="AF9" i="52" s="1"/>
  <c r="AE141" i="46"/>
  <c r="AC122" i="46"/>
  <c r="AC144" i="46" s="1"/>
  <c r="Y133" i="46"/>
  <c r="Y135" i="46" s="1"/>
  <c r="Y145" i="46" s="1"/>
  <c r="Y146" i="46" s="1"/>
  <c r="Z143" i="46" s="1"/>
  <c r="AC129" i="46"/>
  <c r="AC131" i="46" s="1"/>
  <c r="AC134" i="46" s="1"/>
  <c r="AD83" i="46"/>
  <c r="AD84" i="46" s="1"/>
  <c r="AD88" i="46" s="1"/>
  <c r="AD90" i="46" s="1"/>
  <c r="AD118" i="46" s="1"/>
  <c r="AD122" i="46" s="1"/>
  <c r="AE102" i="46"/>
  <c r="AE89" i="46"/>
  <c r="AE114" i="46"/>
  <c r="AF21" i="44"/>
  <c r="AF22" i="44" s="1"/>
  <c r="AF2" i="50"/>
  <c r="AF13" i="50"/>
  <c r="AF14" i="50" s="1"/>
  <c r="AF16" i="50" s="1"/>
  <c r="AF17" i="50" s="1"/>
  <c r="AF20" i="50" s="1"/>
  <c r="AF21" i="50" s="1"/>
  <c r="AF23" i="50" s="1"/>
  <c r="AF32" i="44"/>
  <c r="AF33" i="44" s="1"/>
  <c r="AF130" i="46" s="1"/>
  <c r="M36" i="49"/>
  <c r="S13" i="49"/>
  <c r="R16" i="49"/>
  <c r="R19" i="49" s="1"/>
  <c r="Y9" i="49"/>
  <c r="AG3" i="49"/>
  <c r="AG3" i="28"/>
  <c r="AG9" i="44"/>
  <c r="AG10" i="44" s="1"/>
  <c r="AG13" i="44" s="1"/>
  <c r="AG14" i="44" s="1"/>
  <c r="AG3" i="44"/>
  <c r="AG3" i="46"/>
  <c r="AH7" i="44"/>
  <c r="N26" i="49"/>
  <c r="N29" i="49" s="1"/>
  <c r="N32" i="49" s="1"/>
  <c r="AE2" i="49"/>
  <c r="AE2" i="28"/>
  <c r="AE2" i="46"/>
  <c r="AE2" i="44"/>
  <c r="AE29" i="50" l="1"/>
  <c r="AE30" i="50" s="1"/>
  <c r="AE34" i="50"/>
  <c r="AE35" i="50" s="1"/>
  <c r="AE83" i="46"/>
  <c r="AE84" i="46" s="1"/>
  <c r="AE88" i="46" s="1"/>
  <c r="AE90" i="46" s="1"/>
  <c r="AE118" i="46" s="1"/>
  <c r="AE107" i="46"/>
  <c r="AE108" i="46" s="1"/>
  <c r="AE112" i="46" s="1"/>
  <c r="AE115" i="46" s="1"/>
  <c r="AE120" i="46" s="1"/>
  <c r="AE95" i="46"/>
  <c r="AE96" i="46" s="1"/>
  <c r="AE100" i="46" s="1"/>
  <c r="AE103" i="46" s="1"/>
  <c r="AE119" i="46" s="1"/>
  <c r="AG2" i="52"/>
  <c r="AH3" i="52"/>
  <c r="AH3" i="50"/>
  <c r="AF24" i="50"/>
  <c r="AF7" i="52"/>
  <c r="AF12" i="52" s="1"/>
  <c r="AG9" i="52" s="1"/>
  <c r="AF141" i="46"/>
  <c r="Z133" i="46"/>
  <c r="Z135" i="46" s="1"/>
  <c r="Z145" i="46" s="1"/>
  <c r="Z146" i="46" s="1"/>
  <c r="AA143" i="46" s="1"/>
  <c r="AD129" i="46"/>
  <c r="AD131" i="46" s="1"/>
  <c r="AD134" i="46" s="1"/>
  <c r="AD144" i="46"/>
  <c r="AF25" i="50"/>
  <c r="AF95" i="46" s="1"/>
  <c r="AF96" i="46" s="1"/>
  <c r="AF100" i="46" s="1"/>
  <c r="AF107" i="46"/>
  <c r="AF108" i="46" s="1"/>
  <c r="AF112" i="46" s="1"/>
  <c r="AG21" i="44"/>
  <c r="AG22" i="44" s="1"/>
  <c r="AG2" i="50"/>
  <c r="AG13" i="50"/>
  <c r="AG14" i="50" s="1"/>
  <c r="AG16" i="50" s="1"/>
  <c r="AG17" i="50" s="1"/>
  <c r="AG20" i="50" s="1"/>
  <c r="AG21" i="50" s="1"/>
  <c r="AG23" i="50" s="1"/>
  <c r="AG32" i="44"/>
  <c r="AG33" i="44" s="1"/>
  <c r="AG130" i="46" s="1"/>
  <c r="AF102" i="46"/>
  <c r="AF114" i="46"/>
  <c r="AF89" i="46"/>
  <c r="M39" i="49"/>
  <c r="M42" i="49" s="1"/>
  <c r="L59" i="49"/>
  <c r="AF2" i="49"/>
  <c r="AF2" i="46"/>
  <c r="AF2" i="44"/>
  <c r="AF2" i="28"/>
  <c r="AH3" i="49"/>
  <c r="AH3" i="46"/>
  <c r="AI7" i="44"/>
  <c r="AH3" i="28"/>
  <c r="AH9" i="44"/>
  <c r="AH10" i="44" s="1"/>
  <c r="AH13" i="44" s="1"/>
  <c r="AH14" i="44" s="1"/>
  <c r="AH3" i="44"/>
  <c r="O26" i="49"/>
  <c r="AE122" i="46" l="1"/>
  <c r="AE129" i="46" s="1"/>
  <c r="AE131" i="46" s="1"/>
  <c r="AE134" i="46" s="1"/>
  <c r="AH2" i="52"/>
  <c r="AJ7" i="44"/>
  <c r="AJ3" i="44" s="1"/>
  <c r="AI3" i="52"/>
  <c r="AI3" i="50"/>
  <c r="AG24" i="50"/>
  <c r="AG7" i="52"/>
  <c r="AG12" i="52" s="1"/>
  <c r="AH9" i="52" s="1"/>
  <c r="AG141" i="46"/>
  <c r="AA133" i="46"/>
  <c r="AA135" i="46" s="1"/>
  <c r="AA145" i="46" s="1"/>
  <c r="AA146" i="46" s="1"/>
  <c r="AB143" i="46" s="1"/>
  <c r="AE144" i="46"/>
  <c r="AF29" i="50"/>
  <c r="AF30" i="50" s="1"/>
  <c r="AG25" i="50"/>
  <c r="AG29" i="50" s="1"/>
  <c r="AG30" i="50" s="1"/>
  <c r="AF83" i="46"/>
  <c r="AF84" i="46" s="1"/>
  <c r="AF88" i="46" s="1"/>
  <c r="AF90" i="46" s="1"/>
  <c r="AF118" i="46" s="1"/>
  <c r="AF34" i="50"/>
  <c r="AF35" i="50" s="1"/>
  <c r="AG89" i="46"/>
  <c r="AG114" i="46"/>
  <c r="AG102" i="46"/>
  <c r="AF115" i="46"/>
  <c r="AF120" i="46" s="1"/>
  <c r="AH21" i="44"/>
  <c r="AH22" i="44" s="1"/>
  <c r="AH2" i="50"/>
  <c r="AH13" i="50"/>
  <c r="AH14" i="50" s="1"/>
  <c r="AH16" i="50" s="1"/>
  <c r="AH17" i="50" s="1"/>
  <c r="AH20" i="50" s="1"/>
  <c r="AH21" i="50" s="1"/>
  <c r="AH23" i="50" s="1"/>
  <c r="AH32" i="44"/>
  <c r="AH33" i="44" s="1"/>
  <c r="AH130" i="46" s="1"/>
  <c r="AG95" i="46"/>
  <c r="AG96" i="46" s="1"/>
  <c r="AG100" i="46" s="1"/>
  <c r="AG103" i="46" s="1"/>
  <c r="AG119" i="46" s="1"/>
  <c r="AF103" i="46"/>
  <c r="AF119" i="46" s="1"/>
  <c r="O29" i="49"/>
  <c r="O32" i="49" s="1"/>
  <c r="O36" i="49" s="1"/>
  <c r="O39" i="49" s="1"/>
  <c r="O42" i="49" s="1"/>
  <c r="AJ9" i="44"/>
  <c r="AJ10" i="44" s="1"/>
  <c r="AJ13" i="44" s="1"/>
  <c r="AK7" i="44"/>
  <c r="S16" i="49"/>
  <c r="S19" i="49" s="1"/>
  <c r="T13" i="49"/>
  <c r="Z9" i="49"/>
  <c r="AA9" i="49"/>
  <c r="AG2" i="49"/>
  <c r="AG2" i="28"/>
  <c r="AG2" i="46"/>
  <c r="AG2" i="44"/>
  <c r="P26" i="49"/>
  <c r="AI3" i="49"/>
  <c r="AI3" i="28"/>
  <c r="AI3" i="44"/>
  <c r="AI3" i="46"/>
  <c r="AI9" i="44"/>
  <c r="AI10" i="44" s="1"/>
  <c r="AI13" i="44" s="1"/>
  <c r="AI14" i="44" s="1"/>
  <c r="AG83" i="46" l="1"/>
  <c r="AG84" i="46" s="1"/>
  <c r="AG88" i="46" s="1"/>
  <c r="AG107" i="46"/>
  <c r="AG108" i="46" s="1"/>
  <c r="AG112" i="46" s="1"/>
  <c r="AG115" i="46" s="1"/>
  <c r="AG120" i="46" s="1"/>
  <c r="AJ14" i="44"/>
  <c r="AI2" i="52"/>
  <c r="AK3" i="52"/>
  <c r="AK3" i="50"/>
  <c r="AJ3" i="52"/>
  <c r="AJ3" i="50"/>
  <c r="AJ3" i="28"/>
  <c r="AJ3" i="49"/>
  <c r="AJ3" i="46"/>
  <c r="AG34" i="50"/>
  <c r="AG35" i="50" s="1"/>
  <c r="AH24" i="50"/>
  <c r="AH25" i="50" s="1"/>
  <c r="AH7" i="52"/>
  <c r="AH12" i="52" s="1"/>
  <c r="AI9" i="52" s="1"/>
  <c r="AH141" i="46"/>
  <c r="AB133" i="46"/>
  <c r="AB135" i="46" s="1"/>
  <c r="AB145" i="46" s="1"/>
  <c r="AB146" i="46" s="1"/>
  <c r="AC143" i="46" s="1"/>
  <c r="AF122" i="46"/>
  <c r="AI2" i="50"/>
  <c r="AI13" i="50"/>
  <c r="AI14" i="50" s="1"/>
  <c r="AI16" i="50" s="1"/>
  <c r="AI17" i="50" s="1"/>
  <c r="AI20" i="50" s="1"/>
  <c r="AI21" i="50" s="1"/>
  <c r="AI23" i="50" s="1"/>
  <c r="AI32" i="44"/>
  <c r="AI33" i="44" s="1"/>
  <c r="AI130" i="46" s="1"/>
  <c r="AH114" i="46"/>
  <c r="AH89" i="46"/>
  <c r="AH102" i="46"/>
  <c r="AG90" i="46"/>
  <c r="AG118" i="46" s="1"/>
  <c r="AG122" i="46" s="1"/>
  <c r="AI21" i="44"/>
  <c r="AI22" i="44" s="1"/>
  <c r="P29" i="49"/>
  <c r="P32" i="49" s="1"/>
  <c r="P36" i="49" s="1"/>
  <c r="P39" i="49" s="1"/>
  <c r="P42" i="49" s="1"/>
  <c r="N36" i="49"/>
  <c r="AK9" i="44"/>
  <c r="AK10" i="44" s="1"/>
  <c r="AK13" i="44" s="1"/>
  <c r="AK3" i="44"/>
  <c r="AK3" i="46"/>
  <c r="AK3" i="28"/>
  <c r="AL7" i="44"/>
  <c r="AK3" i="49"/>
  <c r="AH2" i="49"/>
  <c r="AH2" i="28"/>
  <c r="AH2" i="46"/>
  <c r="AH2" i="44"/>
  <c r="AH95" i="46" l="1"/>
  <c r="AH96" i="46" s="1"/>
  <c r="AH100" i="46" s="1"/>
  <c r="AH103" i="46" s="1"/>
  <c r="AH119" i="46" s="1"/>
  <c r="AH83" i="46"/>
  <c r="AH84" i="46" s="1"/>
  <c r="AH88" i="46" s="1"/>
  <c r="AH90" i="46" s="1"/>
  <c r="AH118" i="46" s="1"/>
  <c r="AH107" i="46"/>
  <c r="AH108" i="46" s="1"/>
  <c r="AH112" i="46" s="1"/>
  <c r="AH115" i="46" s="1"/>
  <c r="AH120" i="46" s="1"/>
  <c r="AH29" i="50"/>
  <c r="AH30" i="50" s="1"/>
  <c r="AH34" i="50"/>
  <c r="AH35" i="50" s="1"/>
  <c r="AI24" i="50"/>
  <c r="AI7" i="52"/>
  <c r="AI12" i="52" s="1"/>
  <c r="AJ9" i="52" s="1"/>
  <c r="AI141" i="46"/>
  <c r="AL3" i="52"/>
  <c r="AL3" i="50"/>
  <c r="AK14" i="44"/>
  <c r="AK21" i="44" s="1"/>
  <c r="AK22" i="44" s="1"/>
  <c r="AJ2" i="52"/>
  <c r="AC133" i="46"/>
  <c r="AC135" i="46" s="1"/>
  <c r="AC145" i="46" s="1"/>
  <c r="AC146" i="46" s="1"/>
  <c r="AD143" i="46" s="1"/>
  <c r="AG129" i="46"/>
  <c r="AG131" i="46" s="1"/>
  <c r="AG134" i="46" s="1"/>
  <c r="AG144" i="46"/>
  <c r="AF129" i="46"/>
  <c r="AF131" i="46" s="1"/>
  <c r="AF134" i="46" s="1"/>
  <c r="AF144" i="46"/>
  <c r="AI25" i="50"/>
  <c r="AI34" i="50" s="1"/>
  <c r="AI35" i="50" s="1"/>
  <c r="AI102" i="46"/>
  <c r="AI89" i="46"/>
  <c r="AI114" i="46"/>
  <c r="AJ21" i="44"/>
  <c r="AJ22" i="44" s="1"/>
  <c r="AJ2" i="50"/>
  <c r="AJ13" i="50"/>
  <c r="AJ14" i="50" s="1"/>
  <c r="AJ16" i="50" s="1"/>
  <c r="AJ17" i="50" s="1"/>
  <c r="AJ20" i="50" s="1"/>
  <c r="AJ21" i="50" s="1"/>
  <c r="AJ23" i="50" s="1"/>
  <c r="AJ32" i="44"/>
  <c r="AJ33" i="44" s="1"/>
  <c r="AJ130" i="46" s="1"/>
  <c r="AL9" i="44"/>
  <c r="AL10" i="44" s="1"/>
  <c r="AL13" i="44" s="1"/>
  <c r="AL3" i="44"/>
  <c r="AL3" i="46"/>
  <c r="AL3" i="28"/>
  <c r="AM7" i="44"/>
  <c r="AL3" i="49"/>
  <c r="T16" i="49"/>
  <c r="T19" i="49" s="1"/>
  <c r="U13" i="49"/>
  <c r="AB9" i="49"/>
  <c r="AC9" i="49"/>
  <c r="N39" i="49"/>
  <c r="N42" i="49" s="1"/>
  <c r="Q26" i="49"/>
  <c r="AI2" i="49"/>
  <c r="AI2" i="28"/>
  <c r="AI2" i="46"/>
  <c r="AI2" i="44"/>
  <c r="AI83" i="46" l="1"/>
  <c r="AI84" i="46" s="1"/>
  <c r="AI88" i="46" s="1"/>
  <c r="AK13" i="50"/>
  <c r="AK14" i="50" s="1"/>
  <c r="AK16" i="50" s="1"/>
  <c r="AK17" i="50" s="1"/>
  <c r="AK20" i="50" s="1"/>
  <c r="AK21" i="50" s="1"/>
  <c r="AK23" i="50" s="1"/>
  <c r="AH122" i="46"/>
  <c r="AK24" i="50"/>
  <c r="AK7" i="52"/>
  <c r="AK141" i="46"/>
  <c r="AI29" i="50"/>
  <c r="AI30" i="50" s="1"/>
  <c r="AK2" i="50"/>
  <c r="AM3" i="52"/>
  <c r="AM3" i="50"/>
  <c r="AJ24" i="50"/>
  <c r="AJ7" i="52"/>
  <c r="AJ12" i="52" s="1"/>
  <c r="AK9" i="52" s="1"/>
  <c r="AK12" i="52" s="1"/>
  <c r="AL9" i="52" s="1"/>
  <c r="AJ141" i="46"/>
  <c r="AL14" i="44"/>
  <c r="AK2" i="52"/>
  <c r="AI95" i="46"/>
  <c r="AI96" i="46" s="1"/>
  <c r="AI100" i="46" s="1"/>
  <c r="AI103" i="46" s="1"/>
  <c r="AI119" i="46" s="1"/>
  <c r="AI107" i="46"/>
  <c r="AI108" i="46" s="1"/>
  <c r="AI112" i="46" s="1"/>
  <c r="AI115" i="46" s="1"/>
  <c r="AI120" i="46" s="1"/>
  <c r="AK32" i="44"/>
  <c r="AK33" i="44" s="1"/>
  <c r="AK130" i="46" s="1"/>
  <c r="AD133" i="46"/>
  <c r="AD135" i="46" s="1"/>
  <c r="AD145" i="46" s="1"/>
  <c r="AD146" i="46" s="1"/>
  <c r="AE143" i="46" s="1"/>
  <c r="AH129" i="46"/>
  <c r="AH131" i="46" s="1"/>
  <c r="AH134" i="46" s="1"/>
  <c r="AH144" i="46"/>
  <c r="AI90" i="46"/>
  <c r="AI118" i="46" s="1"/>
  <c r="AI122" i="46" s="1"/>
  <c r="AJ25" i="50"/>
  <c r="AJ95" i="46" s="1"/>
  <c r="AJ96" i="46" s="1"/>
  <c r="AJ100" i="46" s="1"/>
  <c r="AK25" i="50"/>
  <c r="AK34" i="50" s="1"/>
  <c r="AK35" i="50" s="1"/>
  <c r="AJ29" i="50"/>
  <c r="AJ30" i="50" s="1"/>
  <c r="AJ107" i="46"/>
  <c r="AJ108" i="46" s="1"/>
  <c r="AJ112" i="46" s="1"/>
  <c r="AJ83" i="46"/>
  <c r="AJ84" i="46" s="1"/>
  <c r="AJ88" i="46" s="1"/>
  <c r="AJ34" i="50"/>
  <c r="AJ35" i="50" s="1"/>
  <c r="AK89" i="46"/>
  <c r="AL2" i="50"/>
  <c r="AJ102" i="46"/>
  <c r="AJ114" i="46"/>
  <c r="AJ89" i="46"/>
  <c r="AK83" i="46"/>
  <c r="AK84" i="46" s="1"/>
  <c r="AK88" i="46" s="1"/>
  <c r="AK90" i="46" s="1"/>
  <c r="AK118" i="46" s="1"/>
  <c r="Q29" i="49"/>
  <c r="Q32" i="49" s="1"/>
  <c r="Q36" i="49" s="1"/>
  <c r="AN7" i="44"/>
  <c r="AM3" i="44"/>
  <c r="AM3" i="46"/>
  <c r="AM3" i="49"/>
  <c r="AM3" i="28"/>
  <c r="AM9" i="44"/>
  <c r="AM10" i="44" s="1"/>
  <c r="AM13" i="44" s="1"/>
  <c r="AJ2" i="44"/>
  <c r="AJ2" i="46"/>
  <c r="AJ2" i="49"/>
  <c r="AJ2" i="28"/>
  <c r="M59" i="49"/>
  <c r="AK95" i="46" l="1"/>
  <c r="AK96" i="46" s="1"/>
  <c r="AK100" i="46" s="1"/>
  <c r="AK29" i="50"/>
  <c r="AK30" i="50" s="1"/>
  <c r="AM14" i="44"/>
  <c r="AM21" i="44" s="1"/>
  <c r="AM22" i="44" s="1"/>
  <c r="AL2" i="52"/>
  <c r="AK107" i="46"/>
  <c r="AK108" i="46" s="1"/>
  <c r="AK112" i="46" s="1"/>
  <c r="AL21" i="44"/>
  <c r="AL22" i="44" s="1"/>
  <c r="AK103" i="46"/>
  <c r="AK119" i="46" s="1"/>
  <c r="AK102" i="46"/>
  <c r="AN3" i="52"/>
  <c r="AN3" i="50"/>
  <c r="AL32" i="44"/>
  <c r="AL33" i="44" s="1"/>
  <c r="AL130" i="46" s="1"/>
  <c r="AL13" i="50"/>
  <c r="AL14" i="50" s="1"/>
  <c r="AL16" i="50" s="1"/>
  <c r="AL17" i="50" s="1"/>
  <c r="AL20" i="50" s="1"/>
  <c r="AL21" i="50" s="1"/>
  <c r="AL23" i="50" s="1"/>
  <c r="AK114" i="46"/>
  <c r="AE133" i="46"/>
  <c r="AE135" i="46" s="1"/>
  <c r="AE145" i="46" s="1"/>
  <c r="AE146" i="46"/>
  <c r="AF143" i="46" s="1"/>
  <c r="AI129" i="46"/>
  <c r="AI131" i="46" s="1"/>
  <c r="AI134" i="46" s="1"/>
  <c r="AI144" i="46"/>
  <c r="AJ90" i="46"/>
  <c r="AJ118" i="46" s="1"/>
  <c r="AM32" i="44"/>
  <c r="AM33" i="44" s="1"/>
  <c r="AM130" i="46" s="1"/>
  <c r="AJ115" i="46"/>
  <c r="AJ120" i="46" s="1"/>
  <c r="AJ103" i="46"/>
  <c r="AJ119" i="46" s="1"/>
  <c r="AN3" i="44"/>
  <c r="AN3" i="46"/>
  <c r="AO7" i="44"/>
  <c r="AN3" i="28"/>
  <c r="AN9" i="44"/>
  <c r="AN10" i="44" s="1"/>
  <c r="AN13" i="44" s="1"/>
  <c r="AN3" i="49"/>
  <c r="AK2" i="28"/>
  <c r="AK2" i="49"/>
  <c r="AK2" i="46"/>
  <c r="AK2" i="44"/>
  <c r="Q39" i="49"/>
  <c r="Q42" i="49" s="1"/>
  <c r="V13" i="49"/>
  <c r="U16" i="49"/>
  <c r="U19" i="49" s="1"/>
  <c r="AD9" i="49"/>
  <c r="R26" i="49"/>
  <c r="AL89" i="46" l="1"/>
  <c r="AK122" i="46"/>
  <c r="AM2" i="50"/>
  <c r="AL114" i="46"/>
  <c r="AK115" i="46"/>
  <c r="AK120" i="46" s="1"/>
  <c r="AM24" i="50"/>
  <c r="AM7" i="52"/>
  <c r="AM141" i="46"/>
  <c r="AN14" i="44"/>
  <c r="AN21" i="44" s="1"/>
  <c r="AN22" i="44" s="1"/>
  <c r="AM2" i="52"/>
  <c r="AO3" i="52"/>
  <c r="AO3" i="50"/>
  <c r="AM13" i="50"/>
  <c r="AM14" i="50" s="1"/>
  <c r="AM16" i="50" s="1"/>
  <c r="AM17" i="50" s="1"/>
  <c r="AM20" i="50" s="1"/>
  <c r="AM21" i="50" s="1"/>
  <c r="AM23" i="50" s="1"/>
  <c r="AL102" i="46"/>
  <c r="AL24" i="50"/>
  <c r="AL25" i="50" s="1"/>
  <c r="AL7" i="52"/>
  <c r="AL12" i="52" s="1"/>
  <c r="AM9" i="52" s="1"/>
  <c r="AM12" i="52" s="1"/>
  <c r="AN9" i="52" s="1"/>
  <c r="AL141" i="46"/>
  <c r="AF133" i="46"/>
  <c r="AF135" i="46" s="1"/>
  <c r="AF145" i="46" s="1"/>
  <c r="AF146" i="46"/>
  <c r="AG143" i="46" s="1"/>
  <c r="AK129" i="46"/>
  <c r="AK131" i="46" s="1"/>
  <c r="AK134" i="46" s="1"/>
  <c r="AK144" i="46"/>
  <c r="AJ122" i="46"/>
  <c r="AM102" i="46"/>
  <c r="AM89" i="46"/>
  <c r="AM114" i="46"/>
  <c r="R29" i="49"/>
  <c r="R32" i="49" s="1"/>
  <c r="R36" i="49" s="1"/>
  <c r="AL2" i="28"/>
  <c r="AL2" i="46"/>
  <c r="AL2" i="44"/>
  <c r="AL2" i="49"/>
  <c r="AO9" i="44"/>
  <c r="AO10" i="44" s="1"/>
  <c r="AO13" i="44" s="1"/>
  <c r="AO3" i="44"/>
  <c r="AO3" i="46"/>
  <c r="AO3" i="28"/>
  <c r="AP7" i="44"/>
  <c r="AO3" i="49"/>
  <c r="AE9" i="49"/>
  <c r="AF9" i="49"/>
  <c r="AN24" i="50" l="1"/>
  <c r="AN7" i="52"/>
  <c r="AN12" i="52" s="1"/>
  <c r="AO9" i="52" s="1"/>
  <c r="AN141" i="46"/>
  <c r="AN2" i="50"/>
  <c r="AL29" i="50"/>
  <c r="AL30" i="50" s="1"/>
  <c r="AL83" i="46"/>
  <c r="AL84" i="46" s="1"/>
  <c r="AL88" i="46" s="1"/>
  <c r="AL90" i="46" s="1"/>
  <c r="AL118" i="46" s="1"/>
  <c r="AL34" i="50"/>
  <c r="AL35" i="50" s="1"/>
  <c r="AL107" i="46"/>
  <c r="AL108" i="46" s="1"/>
  <c r="AL112" i="46" s="1"/>
  <c r="AL115" i="46" s="1"/>
  <c r="AL120" i="46" s="1"/>
  <c r="AL95" i="46"/>
  <c r="AL96" i="46" s="1"/>
  <c r="AL100" i="46" s="1"/>
  <c r="AL103" i="46" s="1"/>
  <c r="AL119" i="46" s="1"/>
  <c r="AO14" i="44"/>
  <c r="AO13" i="50" s="1"/>
  <c r="AO14" i="50" s="1"/>
  <c r="AO16" i="50" s="1"/>
  <c r="AO17" i="50" s="1"/>
  <c r="AO20" i="50" s="1"/>
  <c r="AO21" i="50" s="1"/>
  <c r="AO23" i="50" s="1"/>
  <c r="AN2" i="52"/>
  <c r="AN32" i="44"/>
  <c r="AN33" i="44" s="1"/>
  <c r="AN130" i="46" s="1"/>
  <c r="AP3" i="52"/>
  <c r="AP3" i="50"/>
  <c r="AN13" i="50"/>
  <c r="AN14" i="50" s="1"/>
  <c r="AN16" i="50" s="1"/>
  <c r="AN17" i="50" s="1"/>
  <c r="AN20" i="50" s="1"/>
  <c r="AN21" i="50" s="1"/>
  <c r="AN23" i="50" s="1"/>
  <c r="AN25" i="50" s="1"/>
  <c r="AM25" i="50"/>
  <c r="AG133" i="46"/>
  <c r="AG135" i="46" s="1"/>
  <c r="AG145" i="46" s="1"/>
  <c r="AG146" i="46" s="1"/>
  <c r="AH143" i="46" s="1"/>
  <c r="AJ129" i="46"/>
  <c r="AJ131" i="46" s="1"/>
  <c r="AJ134" i="46" s="1"/>
  <c r="AJ144" i="46"/>
  <c r="AN102" i="46"/>
  <c r="AN89" i="46"/>
  <c r="AO21" i="44"/>
  <c r="AO22" i="44" s="1"/>
  <c r="AO32" i="44"/>
  <c r="AO33" i="44" s="1"/>
  <c r="AO130" i="46" s="1"/>
  <c r="AM2" i="28"/>
  <c r="AM2" i="49"/>
  <c r="AM2" i="44"/>
  <c r="AM2" i="46"/>
  <c r="AP9" i="44"/>
  <c r="AP10" i="44" s="1"/>
  <c r="AP13" i="44" s="1"/>
  <c r="AP3" i="44"/>
  <c r="AP3" i="46"/>
  <c r="AP3" i="28"/>
  <c r="AQ7" i="44"/>
  <c r="AP3" i="49"/>
  <c r="R39" i="49"/>
  <c r="R42" i="49" s="1"/>
  <c r="W13" i="49"/>
  <c r="V16" i="49"/>
  <c r="V19" i="49" s="1"/>
  <c r="AG9" i="49"/>
  <c r="S26" i="49"/>
  <c r="AO2" i="50" l="1"/>
  <c r="AN114" i="46"/>
  <c r="AN83" i="46"/>
  <c r="AN84" i="46" s="1"/>
  <c r="AN88" i="46" s="1"/>
  <c r="AN90" i="46" s="1"/>
  <c r="AN118" i="46" s="1"/>
  <c r="AN29" i="50"/>
  <c r="AN30" i="50" s="1"/>
  <c r="AP14" i="44"/>
  <c r="AO2" i="52"/>
  <c r="AL122" i="46"/>
  <c r="AQ3" i="52"/>
  <c r="AQ3" i="50"/>
  <c r="AO24" i="50"/>
  <c r="AO7" i="52"/>
  <c r="AO12" i="52" s="1"/>
  <c r="AP9" i="52" s="1"/>
  <c r="AO141" i="46"/>
  <c r="AM29" i="50"/>
  <c r="AM30" i="50" s="1"/>
  <c r="AM34" i="50"/>
  <c r="AM35" i="50" s="1"/>
  <c r="AM83" i="46"/>
  <c r="AM84" i="46" s="1"/>
  <c r="AM88" i="46" s="1"/>
  <c r="AM90" i="46" s="1"/>
  <c r="AM118" i="46" s="1"/>
  <c r="AM107" i="46"/>
  <c r="AM108" i="46" s="1"/>
  <c r="AM112" i="46" s="1"/>
  <c r="AM115" i="46" s="1"/>
  <c r="AM120" i="46" s="1"/>
  <c r="AM95" i="46"/>
  <c r="AM96" i="46" s="1"/>
  <c r="AM100" i="46" s="1"/>
  <c r="AM103" i="46" s="1"/>
  <c r="AM119" i="46" s="1"/>
  <c r="AH133" i="46"/>
  <c r="AH135" i="46" s="1"/>
  <c r="AH145" i="46" s="1"/>
  <c r="AH146" i="46"/>
  <c r="AI143" i="46" s="1"/>
  <c r="AN107" i="46"/>
  <c r="AN108" i="46" s="1"/>
  <c r="AN112" i="46" s="1"/>
  <c r="AN34" i="50"/>
  <c r="AN35" i="50" s="1"/>
  <c r="AO25" i="50"/>
  <c r="AO95" i="46" s="1"/>
  <c r="AO96" i="46" s="1"/>
  <c r="AO100" i="46" s="1"/>
  <c r="AN95" i="46"/>
  <c r="AN96" i="46" s="1"/>
  <c r="AN100" i="46" s="1"/>
  <c r="AN103" i="46" s="1"/>
  <c r="AN119" i="46" s="1"/>
  <c r="AN122" i="46" s="1"/>
  <c r="AO29" i="50"/>
  <c r="AO30" i="50" s="1"/>
  <c r="AO83" i="46"/>
  <c r="AO84" i="46" s="1"/>
  <c r="AO88" i="46" s="1"/>
  <c r="AO107" i="46"/>
  <c r="AO108" i="46" s="1"/>
  <c r="AO112" i="46" s="1"/>
  <c r="AO89" i="46"/>
  <c r="AO114" i="46"/>
  <c r="AO102" i="46"/>
  <c r="AN115" i="46"/>
  <c r="AN120" i="46" s="1"/>
  <c r="AP13" i="50"/>
  <c r="AP14" i="50" s="1"/>
  <c r="AP16" i="50" s="1"/>
  <c r="AP17" i="50" s="1"/>
  <c r="AP20" i="50" s="1"/>
  <c r="AP21" i="50" s="1"/>
  <c r="AP23" i="50" s="1"/>
  <c r="S29" i="49"/>
  <c r="S32" i="49" s="1"/>
  <c r="S36" i="49" s="1"/>
  <c r="S39" i="49" s="1"/>
  <c r="S42" i="49" s="1"/>
  <c r="AN2" i="49"/>
  <c r="AN2" i="44"/>
  <c r="AN2" i="28"/>
  <c r="AN2" i="46"/>
  <c r="AR7" i="44"/>
  <c r="AQ3" i="28"/>
  <c r="AQ9" i="44"/>
  <c r="AQ10" i="44" s="1"/>
  <c r="AQ13" i="44" s="1"/>
  <c r="AQ3" i="49"/>
  <c r="AQ3" i="44"/>
  <c r="AQ3" i="46"/>
  <c r="N59" i="49"/>
  <c r="AH9" i="49"/>
  <c r="AQ14" i="44" l="1"/>
  <c r="AP2" i="52"/>
  <c r="AR3" i="52"/>
  <c r="AR3" i="50"/>
  <c r="AP2" i="50"/>
  <c r="AO90" i="46"/>
  <c r="AO118" i="46" s="1"/>
  <c r="AP21" i="44"/>
  <c r="AP22" i="44" s="1"/>
  <c r="AM122" i="46"/>
  <c r="AL129" i="46"/>
  <c r="AL131" i="46" s="1"/>
  <c r="AL134" i="46" s="1"/>
  <c r="AL144" i="46"/>
  <c r="AP32" i="44"/>
  <c r="AP33" i="44" s="1"/>
  <c r="AP130" i="46" s="1"/>
  <c r="AO34" i="50"/>
  <c r="AO35" i="50" s="1"/>
  <c r="AI133" i="46"/>
  <c r="AI135" i="46" s="1"/>
  <c r="AI145" i="46" s="1"/>
  <c r="AI146" i="46" s="1"/>
  <c r="AJ143" i="46" s="1"/>
  <c r="AN129" i="46"/>
  <c r="AN131" i="46" s="1"/>
  <c r="AN134" i="46" s="1"/>
  <c r="AN144" i="46"/>
  <c r="AO103" i="46"/>
  <c r="AO119" i="46" s="1"/>
  <c r="AO115" i="46"/>
  <c r="AO120" i="46" s="1"/>
  <c r="AQ2" i="50"/>
  <c r="AQ13" i="50"/>
  <c r="AQ14" i="50" s="1"/>
  <c r="AQ16" i="50" s="1"/>
  <c r="AQ17" i="50" s="1"/>
  <c r="AQ20" i="50" s="1"/>
  <c r="AQ21" i="50" s="1"/>
  <c r="AQ23" i="50" s="1"/>
  <c r="AQ32" i="44"/>
  <c r="AQ33" i="44" s="1"/>
  <c r="AQ130" i="46" s="1"/>
  <c r="AP102" i="46"/>
  <c r="AO2" i="46"/>
  <c r="AO2" i="44"/>
  <c r="AO2" i="28"/>
  <c r="AO2" i="49"/>
  <c r="AR9" i="44"/>
  <c r="AR10" i="44" s="1"/>
  <c r="AR13" i="44" s="1"/>
  <c r="AR3" i="44"/>
  <c r="AR3" i="46"/>
  <c r="AR3" i="28"/>
  <c r="AR3" i="49"/>
  <c r="AS7" i="44"/>
  <c r="W16" i="49"/>
  <c r="W19" i="49" s="1"/>
  <c r="X13" i="49"/>
  <c r="AI9" i="49"/>
  <c r="H9" i="49" s="1"/>
  <c r="T26" i="49"/>
  <c r="AO122" i="46" l="1"/>
  <c r="AP24" i="50"/>
  <c r="AP25" i="50" s="1"/>
  <c r="AP7" i="52"/>
  <c r="AP12" i="52" s="1"/>
  <c r="AQ9" i="52" s="1"/>
  <c r="AP141" i="46"/>
  <c r="AR14" i="44"/>
  <c r="AQ2" i="52"/>
  <c r="AP89" i="46"/>
  <c r="AS3" i="52"/>
  <c r="AS3" i="50"/>
  <c r="AP114" i="46"/>
  <c r="AQ21" i="44"/>
  <c r="AQ22" i="44" s="1"/>
  <c r="AM144" i="46"/>
  <c r="AM129" i="46"/>
  <c r="AM131" i="46" s="1"/>
  <c r="AM134" i="46" s="1"/>
  <c r="AJ133" i="46"/>
  <c r="AJ135" i="46" s="1"/>
  <c r="AJ145" i="46" s="1"/>
  <c r="AJ146" i="46"/>
  <c r="AK143" i="46" s="1"/>
  <c r="AO129" i="46"/>
  <c r="AO131" i="46" s="1"/>
  <c r="AO134" i="46" s="1"/>
  <c r="AO144" i="46"/>
  <c r="AR21" i="44"/>
  <c r="AR22" i="44" s="1"/>
  <c r="AR2" i="50"/>
  <c r="AR13" i="50"/>
  <c r="AR14" i="50" s="1"/>
  <c r="AR16" i="50" s="1"/>
  <c r="AR17" i="50" s="1"/>
  <c r="AR20" i="50" s="1"/>
  <c r="AR21" i="50" s="1"/>
  <c r="AR23" i="50" s="1"/>
  <c r="AR32" i="44"/>
  <c r="AR33" i="44" s="1"/>
  <c r="AR130" i="46" s="1"/>
  <c r="AQ102" i="46"/>
  <c r="AQ89" i="46"/>
  <c r="AQ114" i="46"/>
  <c r="T29" i="49"/>
  <c r="T32" i="49" s="1"/>
  <c r="T36" i="49" s="1"/>
  <c r="T39" i="49" s="1"/>
  <c r="T42" i="49" s="1"/>
  <c r="AP2" i="28"/>
  <c r="AP2" i="49"/>
  <c r="AP2" i="44"/>
  <c r="AP2" i="46"/>
  <c r="AS9" i="44"/>
  <c r="AS10" i="44" s="1"/>
  <c r="AS13" i="44" s="1"/>
  <c r="AS3" i="44"/>
  <c r="AS3" i="46"/>
  <c r="AS3" i="28"/>
  <c r="AT7" i="44"/>
  <c r="AS3" i="49"/>
  <c r="AQ24" i="50" l="1"/>
  <c r="AQ25" i="50" s="1"/>
  <c r="AQ7" i="52"/>
  <c r="AQ141" i="46"/>
  <c r="AQ12" i="52"/>
  <c r="AR9" i="52" s="1"/>
  <c r="AR12" i="52" s="1"/>
  <c r="AS9" i="52" s="1"/>
  <c r="AT3" i="52"/>
  <c r="AT3" i="50"/>
  <c r="AP83" i="46"/>
  <c r="AP84" i="46" s="1"/>
  <c r="AP88" i="46" s="1"/>
  <c r="AP90" i="46" s="1"/>
  <c r="AP118" i="46" s="1"/>
  <c r="AP34" i="50"/>
  <c r="AP35" i="50" s="1"/>
  <c r="AP95" i="46"/>
  <c r="AP96" i="46" s="1"/>
  <c r="AP100" i="46" s="1"/>
  <c r="AP103" i="46" s="1"/>
  <c r="AP119" i="46" s="1"/>
  <c r="AP29" i="50"/>
  <c r="AP30" i="50" s="1"/>
  <c r="AP107" i="46"/>
  <c r="AP108" i="46" s="1"/>
  <c r="AP112" i="46" s="1"/>
  <c r="AP115" i="46" s="1"/>
  <c r="AP120" i="46" s="1"/>
  <c r="AR24" i="50"/>
  <c r="AR25" i="50" s="1"/>
  <c r="AR83" i="46" s="1"/>
  <c r="AR84" i="46" s="1"/>
  <c r="AR88" i="46" s="1"/>
  <c r="AR7" i="52"/>
  <c r="AR141" i="46"/>
  <c r="AS14" i="44"/>
  <c r="AS2" i="50" s="1"/>
  <c r="AR2" i="52"/>
  <c r="AK133" i="46"/>
  <c r="AK135" i="46" s="1"/>
  <c r="AK145" i="46" s="1"/>
  <c r="AK146" i="46" s="1"/>
  <c r="AL143" i="46" s="1"/>
  <c r="AR102" i="46"/>
  <c r="AR114" i="46"/>
  <c r="AR89" i="46"/>
  <c r="AQ2" i="28"/>
  <c r="AQ2" i="44"/>
  <c r="AQ2" i="49"/>
  <c r="AQ2" i="46"/>
  <c r="AT9" i="44"/>
  <c r="AT10" i="44" s="1"/>
  <c r="AT13" i="44" s="1"/>
  <c r="AT3" i="44"/>
  <c r="AT3" i="46"/>
  <c r="AT3" i="28"/>
  <c r="AU7" i="44"/>
  <c r="AT3" i="49"/>
  <c r="X16" i="49"/>
  <c r="X19" i="49" s="1"/>
  <c r="Y13" i="49"/>
  <c r="U26" i="49"/>
  <c r="AU3" i="52" l="1"/>
  <c r="AU3" i="50"/>
  <c r="AT14" i="44"/>
  <c r="AT2" i="50" s="1"/>
  <c r="AS2" i="52"/>
  <c r="AP122" i="46"/>
  <c r="AS21" i="44"/>
  <c r="AS22" i="44" s="1"/>
  <c r="AR34" i="50"/>
  <c r="AR35" i="50" s="1"/>
  <c r="AR95" i="46"/>
  <c r="AR96" i="46" s="1"/>
  <c r="AR100" i="46" s="1"/>
  <c r="AR103" i="46" s="1"/>
  <c r="AR119" i="46" s="1"/>
  <c r="AS32" i="44"/>
  <c r="AS33" i="44" s="1"/>
  <c r="AS130" i="46" s="1"/>
  <c r="AR107" i="46"/>
  <c r="AR108" i="46" s="1"/>
  <c r="AR112" i="46" s="1"/>
  <c r="AR115" i="46" s="1"/>
  <c r="AR120" i="46" s="1"/>
  <c r="AR29" i="50"/>
  <c r="AR30" i="50" s="1"/>
  <c r="AS13" i="50"/>
  <c r="AS14" i="50" s="1"/>
  <c r="AS16" i="50" s="1"/>
  <c r="AS17" i="50" s="1"/>
  <c r="AS20" i="50" s="1"/>
  <c r="AS21" i="50" s="1"/>
  <c r="AS23" i="50" s="1"/>
  <c r="AQ29" i="50"/>
  <c r="AQ30" i="50" s="1"/>
  <c r="AQ83" i="46"/>
  <c r="AQ84" i="46" s="1"/>
  <c r="AQ88" i="46" s="1"/>
  <c r="AQ90" i="46" s="1"/>
  <c r="AQ118" i="46" s="1"/>
  <c r="AQ34" i="50"/>
  <c r="AQ35" i="50" s="1"/>
  <c r="AQ107" i="46"/>
  <c r="AQ108" i="46" s="1"/>
  <c r="AQ112" i="46" s="1"/>
  <c r="AQ115" i="46" s="1"/>
  <c r="AQ120" i="46" s="1"/>
  <c r="AQ95" i="46"/>
  <c r="AQ96" i="46" s="1"/>
  <c r="AQ100" i="46" s="1"/>
  <c r="AQ103" i="46" s="1"/>
  <c r="AQ119" i="46" s="1"/>
  <c r="AL133" i="46"/>
  <c r="AL135" i="46" s="1"/>
  <c r="AL145" i="46" s="1"/>
  <c r="AL146" i="46" s="1"/>
  <c r="AM143" i="46" s="1"/>
  <c r="AR90" i="46"/>
  <c r="AR118" i="46" s="1"/>
  <c r="AR122" i="46" s="1"/>
  <c r="AT21" i="44"/>
  <c r="AT22" i="44" s="1"/>
  <c r="AT13" i="50"/>
  <c r="AT14" i="50" s="1"/>
  <c r="AT16" i="50" s="1"/>
  <c r="AT17" i="50" s="1"/>
  <c r="AT20" i="50" s="1"/>
  <c r="AT21" i="50" s="1"/>
  <c r="AT23" i="50" s="1"/>
  <c r="AS89" i="46"/>
  <c r="AS102" i="46"/>
  <c r="U29" i="49"/>
  <c r="U32" i="49" s="1"/>
  <c r="U36" i="49" s="1"/>
  <c r="U39" i="49" s="1"/>
  <c r="U42" i="49" s="1"/>
  <c r="AR2" i="44"/>
  <c r="AR2" i="28"/>
  <c r="AR2" i="49"/>
  <c r="AR2" i="46"/>
  <c r="AV7" i="44"/>
  <c r="AU3" i="44"/>
  <c r="AU3" i="46"/>
  <c r="AU3" i="49"/>
  <c r="AU9" i="44"/>
  <c r="AU10" i="44" s="1"/>
  <c r="AU13" i="44" s="1"/>
  <c r="AU3" i="28"/>
  <c r="O59" i="49"/>
  <c r="AT32" i="44" l="1"/>
  <c r="AT33" i="44" s="1"/>
  <c r="AT130" i="46" s="1"/>
  <c r="AS114" i="46"/>
  <c r="AQ122" i="46"/>
  <c r="AS24" i="50"/>
  <c r="AS25" i="50" s="1"/>
  <c r="AS7" i="52"/>
  <c r="AS12" i="52" s="1"/>
  <c r="AT9" i="52" s="1"/>
  <c r="AT12" i="52" s="1"/>
  <c r="AU9" i="52" s="1"/>
  <c r="AS141" i="46"/>
  <c r="AU14" i="44"/>
  <c r="AT2" i="52"/>
  <c r="AT24" i="50"/>
  <c r="AT25" i="50" s="1"/>
  <c r="AT7" i="52"/>
  <c r="AT141" i="46"/>
  <c r="AV3" i="52"/>
  <c r="AV3" i="50"/>
  <c r="AP129" i="46"/>
  <c r="AP131" i="46" s="1"/>
  <c r="AP134" i="46" s="1"/>
  <c r="AP144" i="46"/>
  <c r="AM133" i="46"/>
  <c r="AM135" i="46" s="1"/>
  <c r="AM145" i="46" s="1"/>
  <c r="AM146" i="46"/>
  <c r="AN143" i="46" s="1"/>
  <c r="AR129" i="46"/>
  <c r="AR131" i="46" s="1"/>
  <c r="AR134" i="46" s="1"/>
  <c r="AR144" i="46"/>
  <c r="AT114" i="46"/>
  <c r="AT89" i="46"/>
  <c r="AT102" i="46"/>
  <c r="AS2" i="28"/>
  <c r="AS2" i="44"/>
  <c r="AS2" i="46"/>
  <c r="AS2" i="49"/>
  <c r="AV3" i="44"/>
  <c r="AV3" i="46"/>
  <c r="AW7" i="44"/>
  <c r="AV3" i="28"/>
  <c r="AV9" i="44"/>
  <c r="AV10" i="44" s="1"/>
  <c r="AV13" i="44" s="1"/>
  <c r="AV3" i="49"/>
  <c r="Z13" i="49"/>
  <c r="Y16" i="49"/>
  <c r="Y19" i="49" s="1"/>
  <c r="V26" i="49"/>
  <c r="AT29" i="50" l="1"/>
  <c r="AT30" i="50" s="1"/>
  <c r="AT83" i="46"/>
  <c r="AT84" i="46" s="1"/>
  <c r="AT88" i="46" s="1"/>
  <c r="AT34" i="50"/>
  <c r="AT35" i="50" s="1"/>
  <c r="AT107" i="46"/>
  <c r="AT108" i="46" s="1"/>
  <c r="AT112" i="46" s="1"/>
  <c r="AT115" i="46" s="1"/>
  <c r="AT120" i="46" s="1"/>
  <c r="AQ144" i="46"/>
  <c r="AQ129" i="46"/>
  <c r="AQ131" i="46" s="1"/>
  <c r="AQ134" i="46" s="1"/>
  <c r="AV14" i="44"/>
  <c r="AU2" i="52"/>
  <c r="AT95" i="46"/>
  <c r="AT96" i="46" s="1"/>
  <c r="AT100" i="46" s="1"/>
  <c r="AU32" i="44"/>
  <c r="AU33" i="44" s="1"/>
  <c r="AU130" i="46" s="1"/>
  <c r="AU21" i="44"/>
  <c r="AU22" i="44" s="1"/>
  <c r="AW3" i="52"/>
  <c r="AW3" i="50"/>
  <c r="AU13" i="50"/>
  <c r="AU14" i="50" s="1"/>
  <c r="AU16" i="50" s="1"/>
  <c r="AU17" i="50" s="1"/>
  <c r="AU20" i="50" s="1"/>
  <c r="AU21" i="50" s="1"/>
  <c r="AU23" i="50" s="1"/>
  <c r="AU2" i="50"/>
  <c r="AS34" i="50"/>
  <c r="AS35" i="50" s="1"/>
  <c r="AS95" i="46"/>
  <c r="AS96" i="46" s="1"/>
  <c r="AS100" i="46" s="1"/>
  <c r="AS103" i="46" s="1"/>
  <c r="AS119" i="46" s="1"/>
  <c r="AS83" i="46"/>
  <c r="AS84" i="46" s="1"/>
  <c r="AS88" i="46" s="1"/>
  <c r="AS90" i="46" s="1"/>
  <c r="AS118" i="46" s="1"/>
  <c r="AS29" i="50"/>
  <c r="AS30" i="50" s="1"/>
  <c r="AS107" i="46"/>
  <c r="AS108" i="46" s="1"/>
  <c r="AS112" i="46" s="1"/>
  <c r="AS115" i="46" s="1"/>
  <c r="AS120" i="46" s="1"/>
  <c r="AN133" i="46"/>
  <c r="AN135" i="46" s="1"/>
  <c r="AN145" i="46" s="1"/>
  <c r="AN146" i="46" s="1"/>
  <c r="AO143" i="46" s="1"/>
  <c r="AT103" i="46"/>
  <c r="AT119" i="46" s="1"/>
  <c r="AV21" i="44"/>
  <c r="AV22" i="44" s="1"/>
  <c r="AV2" i="50"/>
  <c r="AV13" i="50"/>
  <c r="AV14" i="50" s="1"/>
  <c r="AV16" i="50" s="1"/>
  <c r="AV17" i="50" s="1"/>
  <c r="AV20" i="50" s="1"/>
  <c r="AV21" i="50" s="1"/>
  <c r="AV23" i="50" s="1"/>
  <c r="AV32" i="44"/>
  <c r="AV33" i="44" s="1"/>
  <c r="AV130" i="46" s="1"/>
  <c r="AT90" i="46"/>
  <c r="AT118" i="46" s="1"/>
  <c r="AT122" i="46" s="1"/>
  <c r="AU89" i="46"/>
  <c r="V29" i="49"/>
  <c r="V32" i="49" s="1"/>
  <c r="V36" i="49" s="1"/>
  <c r="V39" i="49" s="1"/>
  <c r="V42" i="49" s="1"/>
  <c r="AT2" i="28"/>
  <c r="AT2" i="44"/>
  <c r="AT2" i="46"/>
  <c r="AT2" i="49"/>
  <c r="AW9" i="44"/>
  <c r="AW10" i="44" s="1"/>
  <c r="AW13" i="44" s="1"/>
  <c r="AW3" i="44"/>
  <c r="AW3" i="46"/>
  <c r="AW3" i="28"/>
  <c r="AX7" i="44"/>
  <c r="AW3" i="49"/>
  <c r="AS122" i="46" l="1"/>
  <c r="AS129" i="46" s="1"/>
  <c r="AS131" i="46" s="1"/>
  <c r="AS134" i="46" s="1"/>
  <c r="AX3" i="52"/>
  <c r="AX3" i="50"/>
  <c r="AU102" i="46"/>
  <c r="AS144" i="46"/>
  <c r="AU114" i="46"/>
  <c r="AV24" i="50"/>
  <c r="AV25" i="50" s="1"/>
  <c r="AV29" i="50" s="1"/>
  <c r="AV30" i="50" s="1"/>
  <c r="AV7" i="52"/>
  <c r="AV141" i="46"/>
  <c r="AU24" i="50"/>
  <c r="AU25" i="50" s="1"/>
  <c r="AU7" i="52"/>
  <c r="AU12" i="52" s="1"/>
  <c r="AV9" i="52" s="1"/>
  <c r="AV12" i="52" s="1"/>
  <c r="AW9" i="52" s="1"/>
  <c r="AU141" i="46"/>
  <c r="AW14" i="44"/>
  <c r="AW13" i="50" s="1"/>
  <c r="AW14" i="50" s="1"/>
  <c r="AW16" i="50" s="1"/>
  <c r="AW17" i="50" s="1"/>
  <c r="AW20" i="50" s="1"/>
  <c r="AW21" i="50" s="1"/>
  <c r="AW23" i="50" s="1"/>
  <c r="AV2" i="52"/>
  <c r="AO133" i="46"/>
  <c r="AO135" i="46" s="1"/>
  <c r="AO145" i="46" s="1"/>
  <c r="AO146" i="46" s="1"/>
  <c r="AP143" i="46" s="1"/>
  <c r="AT129" i="46"/>
  <c r="AT131" i="46" s="1"/>
  <c r="AT134" i="46" s="1"/>
  <c r="AT144" i="46"/>
  <c r="AV102" i="46"/>
  <c r="AV114" i="46"/>
  <c r="AV89" i="46"/>
  <c r="AV95" i="46"/>
  <c r="AV96" i="46" s="1"/>
  <c r="AV100" i="46" s="1"/>
  <c r="AV107" i="46"/>
  <c r="AV108" i="46" s="1"/>
  <c r="AV112" i="46" s="1"/>
  <c r="AV115" i="46" s="1"/>
  <c r="AV120" i="46" s="1"/>
  <c r="AV83" i="46"/>
  <c r="AV84" i="46" s="1"/>
  <c r="AV88" i="46" s="1"/>
  <c r="AU2" i="46"/>
  <c r="AU2" i="28"/>
  <c r="AU2" i="49"/>
  <c r="AU2" i="44"/>
  <c r="AX9" i="44"/>
  <c r="AX10" i="44" s="1"/>
  <c r="AX13" i="44" s="1"/>
  <c r="AX3" i="44"/>
  <c r="AX3" i="46"/>
  <c r="AX3" i="28"/>
  <c r="AY7" i="44"/>
  <c r="AX3" i="49"/>
  <c r="AA13" i="49"/>
  <c r="Z16" i="49"/>
  <c r="Z19" i="49" s="1"/>
  <c r="P59" i="49"/>
  <c r="W26" i="49"/>
  <c r="AV34" i="50" l="1"/>
  <c r="AV35" i="50" s="1"/>
  <c r="AY3" i="52"/>
  <c r="AY3" i="50"/>
  <c r="AV103" i="46"/>
  <c r="AV119" i="46" s="1"/>
  <c r="AX14" i="44"/>
  <c r="AX13" i="50" s="1"/>
  <c r="AX14" i="50" s="1"/>
  <c r="AX16" i="50" s="1"/>
  <c r="AX17" i="50" s="1"/>
  <c r="AX20" i="50" s="1"/>
  <c r="AX21" i="50" s="1"/>
  <c r="AX23" i="50" s="1"/>
  <c r="AW2" i="52"/>
  <c r="AW2" i="50"/>
  <c r="AW32" i="44"/>
  <c r="AW33" i="44" s="1"/>
  <c r="AW130" i="46" s="1"/>
  <c r="AW21" i="44"/>
  <c r="AW22" i="44" s="1"/>
  <c r="AU29" i="50"/>
  <c r="AU30" i="50" s="1"/>
  <c r="AU107" i="46"/>
  <c r="AU108" i="46" s="1"/>
  <c r="AU112" i="46" s="1"/>
  <c r="AU115" i="46" s="1"/>
  <c r="AU120" i="46" s="1"/>
  <c r="AU95" i="46"/>
  <c r="AU96" i="46" s="1"/>
  <c r="AU100" i="46" s="1"/>
  <c r="AU103" i="46" s="1"/>
  <c r="AU119" i="46" s="1"/>
  <c r="AU83" i="46"/>
  <c r="AU84" i="46" s="1"/>
  <c r="AU88" i="46" s="1"/>
  <c r="AU90" i="46" s="1"/>
  <c r="AU118" i="46" s="1"/>
  <c r="AU34" i="50"/>
  <c r="AU35" i="50" s="1"/>
  <c r="AP133" i="46"/>
  <c r="AP135" i="46" s="1"/>
  <c r="AP145" i="46" s="1"/>
  <c r="AP146" i="46"/>
  <c r="AQ143" i="46" s="1"/>
  <c r="AV90" i="46"/>
  <c r="AV118" i="46" s="1"/>
  <c r="AV122" i="46" s="1"/>
  <c r="AW89" i="46"/>
  <c r="W29" i="49"/>
  <c r="W32" i="49" s="1"/>
  <c r="W36" i="49" s="1"/>
  <c r="AV2" i="44"/>
  <c r="AV2" i="49"/>
  <c r="AV2" i="28"/>
  <c r="AV2" i="46"/>
  <c r="AZ7" i="44"/>
  <c r="AY3" i="28"/>
  <c r="AY9" i="44"/>
  <c r="AY10" i="44" s="1"/>
  <c r="AY13" i="44" s="1"/>
  <c r="AY3" i="49"/>
  <c r="AY3" i="46"/>
  <c r="AY3" i="44"/>
  <c r="AU122" i="46" l="1"/>
  <c r="AX21" i="44"/>
  <c r="AX22" i="44" s="1"/>
  <c r="AZ3" i="52"/>
  <c r="AZ3" i="50"/>
  <c r="AX32" i="44"/>
  <c r="AX33" i="44" s="1"/>
  <c r="AX130" i="46" s="1"/>
  <c r="AX24" i="50"/>
  <c r="AX7" i="52"/>
  <c r="AX141" i="46"/>
  <c r="AY14" i="44"/>
  <c r="AY2" i="50" s="1"/>
  <c r="AX2" i="52"/>
  <c r="AW102" i="46"/>
  <c r="AW114" i="46"/>
  <c r="AX2" i="50"/>
  <c r="AW24" i="50"/>
  <c r="AW25" i="50" s="1"/>
  <c r="AW7" i="52"/>
  <c r="AW12" i="52" s="1"/>
  <c r="AX9" i="52" s="1"/>
  <c r="AX12" i="52" s="1"/>
  <c r="AY9" i="52" s="1"/>
  <c r="AW141" i="46"/>
  <c r="AQ133" i="46"/>
  <c r="AQ135" i="46" s="1"/>
  <c r="AQ145" i="46" s="1"/>
  <c r="AQ146" i="46" s="1"/>
  <c r="AR143" i="46" s="1"/>
  <c r="AV129" i="46"/>
  <c r="AV131" i="46" s="1"/>
  <c r="AV134" i="46" s="1"/>
  <c r="AV144" i="46"/>
  <c r="AU129" i="46"/>
  <c r="AU131" i="46" s="1"/>
  <c r="AU134" i="46" s="1"/>
  <c r="AU144" i="46"/>
  <c r="AX114" i="46"/>
  <c r="AX89" i="46"/>
  <c r="AX102" i="46"/>
  <c r="AW2" i="49"/>
  <c r="AW2" i="28"/>
  <c r="AW2" i="46"/>
  <c r="AW2" i="44"/>
  <c r="AZ9" i="44"/>
  <c r="AZ10" i="44" s="1"/>
  <c r="AZ13" i="44" s="1"/>
  <c r="AZ3" i="46"/>
  <c r="AZ3" i="28"/>
  <c r="BA7" i="44"/>
  <c r="AZ3" i="44"/>
  <c r="AZ3" i="49"/>
  <c r="AA16" i="49"/>
  <c r="AA19" i="49" s="1"/>
  <c r="AB13" i="49"/>
  <c r="W39" i="49"/>
  <c r="W42" i="49" s="1"/>
  <c r="X26" i="49"/>
  <c r="AY13" i="50" l="1"/>
  <c r="AY14" i="50" s="1"/>
  <c r="AY16" i="50" s="1"/>
  <c r="AY17" i="50" s="1"/>
  <c r="AY20" i="50" s="1"/>
  <c r="AY21" i="50" s="1"/>
  <c r="AY23" i="50" s="1"/>
  <c r="AX25" i="50"/>
  <c r="AX107" i="46"/>
  <c r="AX108" i="46" s="1"/>
  <c r="AX112" i="46" s="1"/>
  <c r="AX29" i="50"/>
  <c r="AX30" i="50" s="1"/>
  <c r="AX34" i="50"/>
  <c r="AX35" i="50" s="1"/>
  <c r="AX83" i="46"/>
  <c r="AX84" i="46" s="1"/>
  <c r="AX88" i="46" s="1"/>
  <c r="AX90" i="46" s="1"/>
  <c r="AX118" i="46" s="1"/>
  <c r="AX95" i="46"/>
  <c r="AX96" i="46" s="1"/>
  <c r="AX100" i="46" s="1"/>
  <c r="BA3" i="52"/>
  <c r="BA3" i="50"/>
  <c r="AW83" i="46"/>
  <c r="AW84" i="46" s="1"/>
  <c r="AW88" i="46" s="1"/>
  <c r="AW90" i="46" s="1"/>
  <c r="AW118" i="46" s="1"/>
  <c r="AW95" i="46"/>
  <c r="AW96" i="46" s="1"/>
  <c r="AW100" i="46" s="1"/>
  <c r="AW103" i="46" s="1"/>
  <c r="AW119" i="46" s="1"/>
  <c r="AW29" i="50"/>
  <c r="AW30" i="50" s="1"/>
  <c r="AW107" i="46"/>
  <c r="AW108" i="46" s="1"/>
  <c r="AW112" i="46" s="1"/>
  <c r="AW115" i="46" s="1"/>
  <c r="AW120" i="46" s="1"/>
  <c r="AW34" i="50"/>
  <c r="AW35" i="50" s="1"/>
  <c r="AZ14" i="44"/>
  <c r="AZ13" i="50" s="1"/>
  <c r="AZ14" i="50" s="1"/>
  <c r="AZ16" i="50" s="1"/>
  <c r="AZ17" i="50" s="1"/>
  <c r="AZ20" i="50" s="1"/>
  <c r="AZ21" i="50" s="1"/>
  <c r="AZ23" i="50" s="1"/>
  <c r="AY2" i="52"/>
  <c r="AY21" i="44"/>
  <c r="AY22" i="44" s="1"/>
  <c r="AY32" i="44"/>
  <c r="AY33" i="44" s="1"/>
  <c r="AY130" i="46" s="1"/>
  <c r="AR133" i="46"/>
  <c r="AR135" i="46" s="1"/>
  <c r="AR145" i="46" s="1"/>
  <c r="AR146" i="46" s="1"/>
  <c r="AS143" i="46" s="1"/>
  <c r="AZ32" i="44"/>
  <c r="AZ33" i="44" s="1"/>
  <c r="AZ130" i="46" s="1"/>
  <c r="AX115" i="46"/>
  <c r="AX120" i="46" s="1"/>
  <c r="AX103" i="46"/>
  <c r="AX119" i="46" s="1"/>
  <c r="X29" i="49"/>
  <c r="X32" i="49" s="1"/>
  <c r="X36" i="49" s="1"/>
  <c r="AX2" i="44"/>
  <c r="AX2" i="28"/>
  <c r="AX2" i="49"/>
  <c r="AX2" i="46"/>
  <c r="BA9" i="44"/>
  <c r="BA10" i="44" s="1"/>
  <c r="BA13" i="44" s="1"/>
  <c r="BA3" i="44"/>
  <c r="BA3" i="46"/>
  <c r="BA3" i="28"/>
  <c r="BB7" i="44"/>
  <c r="BA3" i="49"/>
  <c r="Q59" i="49"/>
  <c r="AZ2" i="50" l="1"/>
  <c r="AZ21" i="44"/>
  <c r="AZ22" i="44" s="1"/>
  <c r="AZ7" i="52" s="1"/>
  <c r="AW122" i="46"/>
  <c r="AY114" i="46"/>
  <c r="AY24" i="50"/>
  <c r="AY25" i="50" s="1"/>
  <c r="AY7" i="52"/>
  <c r="AY12" i="52" s="1"/>
  <c r="AZ9" i="52" s="1"/>
  <c r="AY141" i="46"/>
  <c r="AY89" i="46"/>
  <c r="AY102" i="46"/>
  <c r="BB3" i="52"/>
  <c r="BB3" i="50"/>
  <c r="AZ24" i="50"/>
  <c r="AZ141" i="46"/>
  <c r="BA14" i="44"/>
  <c r="BA2" i="50" s="1"/>
  <c r="AZ2" i="52"/>
  <c r="AS133" i="46"/>
  <c r="AS135" i="46" s="1"/>
  <c r="AS145" i="46" s="1"/>
  <c r="AS146" i="46"/>
  <c r="AT143" i="46" s="1"/>
  <c r="AW129" i="46"/>
  <c r="AW131" i="46" s="1"/>
  <c r="AW134" i="46" s="1"/>
  <c r="AW144" i="46"/>
  <c r="AX122" i="46"/>
  <c r="AZ25" i="50"/>
  <c r="AZ83" i="46" s="1"/>
  <c r="AZ84" i="46" s="1"/>
  <c r="AZ88" i="46" s="1"/>
  <c r="AZ102" i="46"/>
  <c r="AZ114" i="46"/>
  <c r="AZ89" i="46"/>
  <c r="AZ95" i="46"/>
  <c r="AZ96" i="46" s="1"/>
  <c r="AZ100" i="46" s="1"/>
  <c r="AZ107" i="46"/>
  <c r="AZ108" i="46" s="1"/>
  <c r="AZ112" i="46" s="1"/>
  <c r="AY2" i="28"/>
  <c r="AY2" i="46"/>
  <c r="AY2" i="49"/>
  <c r="AY2" i="44"/>
  <c r="BB9" i="44"/>
  <c r="BB10" i="44" s="1"/>
  <c r="BB13" i="44" s="1"/>
  <c r="BB3" i="44"/>
  <c r="BB3" i="46"/>
  <c r="BB3" i="28"/>
  <c r="BC7" i="44"/>
  <c r="BB3" i="49"/>
  <c r="AB16" i="49"/>
  <c r="AB19" i="49" s="1"/>
  <c r="AC13" i="49"/>
  <c r="Y26" i="49"/>
  <c r="AZ29" i="50" l="1"/>
  <c r="AZ30" i="50" s="1"/>
  <c r="BA13" i="50"/>
  <c r="BA14" i="50" s="1"/>
  <c r="BA16" i="50" s="1"/>
  <c r="BA17" i="50" s="1"/>
  <c r="BA20" i="50" s="1"/>
  <c r="BA21" i="50" s="1"/>
  <c r="BA23" i="50" s="1"/>
  <c r="AZ12" i="52"/>
  <c r="BA9" i="52" s="1"/>
  <c r="BA32" i="44"/>
  <c r="BA33" i="44" s="1"/>
  <c r="BA130" i="46" s="1"/>
  <c r="AZ34" i="50"/>
  <c r="AZ35" i="50" s="1"/>
  <c r="AY34" i="50"/>
  <c r="AY35" i="50" s="1"/>
  <c r="AY95" i="46"/>
  <c r="AY96" i="46" s="1"/>
  <c r="AY100" i="46" s="1"/>
  <c r="AY103" i="46" s="1"/>
  <c r="AY119" i="46" s="1"/>
  <c r="AY83" i="46"/>
  <c r="AY84" i="46" s="1"/>
  <c r="AY88" i="46" s="1"/>
  <c r="AY90" i="46" s="1"/>
  <c r="AY118" i="46" s="1"/>
  <c r="AY122" i="46" s="1"/>
  <c r="AY129" i="46" s="1"/>
  <c r="AY131" i="46" s="1"/>
  <c r="AY134" i="46" s="1"/>
  <c r="AY107" i="46"/>
  <c r="AY108" i="46" s="1"/>
  <c r="AY112" i="46" s="1"/>
  <c r="AY115" i="46" s="1"/>
  <c r="AY120" i="46" s="1"/>
  <c r="AY29" i="50"/>
  <c r="AY30" i="50" s="1"/>
  <c r="BB14" i="44"/>
  <c r="BB32" i="44" s="1"/>
  <c r="BB33" i="44" s="1"/>
  <c r="BB130" i="46" s="1"/>
  <c r="BA2" i="52"/>
  <c r="BC3" i="52"/>
  <c r="BC3" i="50"/>
  <c r="BA21" i="44"/>
  <c r="BA22" i="44" s="1"/>
  <c r="AT133" i="46"/>
  <c r="AT135" i="46" s="1"/>
  <c r="AT145" i="46" s="1"/>
  <c r="AT146" i="46" s="1"/>
  <c r="AU143" i="46" s="1"/>
  <c r="AX129" i="46"/>
  <c r="AX131" i="46" s="1"/>
  <c r="AX134" i="46" s="1"/>
  <c r="AX144" i="46"/>
  <c r="AZ103" i="46"/>
  <c r="AZ119" i="46" s="1"/>
  <c r="AZ90" i="46"/>
  <c r="AZ118" i="46" s="1"/>
  <c r="AZ115" i="46"/>
  <c r="AZ120" i="46" s="1"/>
  <c r="BA102" i="46"/>
  <c r="BB2" i="50"/>
  <c r="BB13" i="50"/>
  <c r="BB14" i="50" s="1"/>
  <c r="BB16" i="50" s="1"/>
  <c r="BB17" i="50" s="1"/>
  <c r="BB20" i="50" s="1"/>
  <c r="BB21" i="50" s="1"/>
  <c r="BB23" i="50" s="1"/>
  <c r="Y29" i="49"/>
  <c r="Y32" i="49" s="1"/>
  <c r="Y36" i="49" s="1"/>
  <c r="AZ2" i="49"/>
  <c r="AZ2" i="46"/>
  <c r="AZ2" i="44"/>
  <c r="AZ2" i="28"/>
  <c r="BD7" i="44"/>
  <c r="BC3" i="44"/>
  <c r="BC3" i="46"/>
  <c r="BC3" i="49"/>
  <c r="BC3" i="28"/>
  <c r="BC9" i="44"/>
  <c r="BC10" i="44" s="1"/>
  <c r="BC13" i="44" s="1"/>
  <c r="X39" i="49"/>
  <c r="X42" i="49" s="1"/>
  <c r="BA114" i="46" l="1"/>
  <c r="AZ122" i="46"/>
  <c r="BA24" i="50"/>
  <c r="BA25" i="50" s="1"/>
  <c r="BA7" i="52"/>
  <c r="BA12" i="52" s="1"/>
  <c r="BB9" i="52" s="1"/>
  <c r="BA141" i="46"/>
  <c r="BC14" i="44"/>
  <c r="BC32" i="44" s="1"/>
  <c r="BC33" i="44" s="1"/>
  <c r="BC130" i="46" s="1"/>
  <c r="BB2" i="52"/>
  <c r="BD3" i="52"/>
  <c r="BD3" i="50"/>
  <c r="BA89" i="46"/>
  <c r="AY144" i="46"/>
  <c r="BB21" i="44"/>
  <c r="BB22" i="44" s="1"/>
  <c r="AU133" i="46"/>
  <c r="AU135" i="46" s="1"/>
  <c r="AU145" i="46" s="1"/>
  <c r="AU146" i="46" s="1"/>
  <c r="AV143" i="46" s="1"/>
  <c r="AZ129" i="46"/>
  <c r="AZ131" i="46" s="1"/>
  <c r="AZ134" i="46" s="1"/>
  <c r="AZ144" i="46"/>
  <c r="BB114" i="46"/>
  <c r="BB89" i="46"/>
  <c r="BB102" i="46"/>
  <c r="BC21" i="44"/>
  <c r="BC22" i="44" s="1"/>
  <c r="BC2" i="50"/>
  <c r="BA2" i="44"/>
  <c r="BA2" i="49"/>
  <c r="BA2" i="46"/>
  <c r="BA2" i="28"/>
  <c r="BD3" i="44"/>
  <c r="BD3" i="46"/>
  <c r="BE7" i="44"/>
  <c r="BD3" i="28"/>
  <c r="BD9" i="44"/>
  <c r="BD10" i="44" s="1"/>
  <c r="BD13" i="44" s="1"/>
  <c r="BD3" i="49"/>
  <c r="AD13" i="49"/>
  <c r="AC16" i="49"/>
  <c r="AC19" i="49" s="1"/>
  <c r="R59" i="49"/>
  <c r="Z26" i="49"/>
  <c r="BC24" i="50" l="1"/>
  <c r="BC7" i="52"/>
  <c r="BC141" i="46"/>
  <c r="BA29" i="50"/>
  <c r="BA30" i="50" s="1"/>
  <c r="BA34" i="50"/>
  <c r="BA35" i="50" s="1"/>
  <c r="BA83" i="46"/>
  <c r="BA84" i="46" s="1"/>
  <c r="BA88" i="46" s="1"/>
  <c r="BA90" i="46" s="1"/>
  <c r="BA118" i="46" s="1"/>
  <c r="BA95" i="46"/>
  <c r="BA96" i="46" s="1"/>
  <c r="BA100" i="46" s="1"/>
  <c r="BA103" i="46" s="1"/>
  <c r="BA119" i="46" s="1"/>
  <c r="BA107" i="46"/>
  <c r="BA108" i="46" s="1"/>
  <c r="BA112" i="46" s="1"/>
  <c r="BA115" i="46" s="1"/>
  <c r="BA120" i="46" s="1"/>
  <c r="BD14" i="44"/>
  <c r="BC2" i="52"/>
  <c r="BE3" i="52"/>
  <c r="BE3" i="50"/>
  <c r="BC13" i="50"/>
  <c r="BC14" i="50" s="1"/>
  <c r="BC16" i="50" s="1"/>
  <c r="BC17" i="50" s="1"/>
  <c r="BC20" i="50" s="1"/>
  <c r="BC21" i="50" s="1"/>
  <c r="BC23" i="50" s="1"/>
  <c r="BB24" i="50"/>
  <c r="BB25" i="50" s="1"/>
  <c r="BB7" i="52"/>
  <c r="BB12" i="52" s="1"/>
  <c r="BC9" i="52" s="1"/>
  <c r="BC12" i="52" s="1"/>
  <c r="BD9" i="52" s="1"/>
  <c r="BB141" i="46"/>
  <c r="AV133" i="46"/>
  <c r="AV135" i="46" s="1"/>
  <c r="AV145" i="46" s="1"/>
  <c r="AV146" i="46" s="1"/>
  <c r="AW143" i="46" s="1"/>
  <c r="BC102" i="46"/>
  <c r="BC89" i="46"/>
  <c r="BC114" i="46"/>
  <c r="BD21" i="44"/>
  <c r="BD22" i="44" s="1"/>
  <c r="BD2" i="50"/>
  <c r="BD32" i="44"/>
  <c r="BD33" i="44" s="1"/>
  <c r="BD130" i="46" s="1"/>
  <c r="Z29" i="49"/>
  <c r="Z32" i="49" s="1"/>
  <c r="Z36" i="49" s="1"/>
  <c r="BB2" i="44"/>
  <c r="BB2" i="28"/>
  <c r="BB2" i="49"/>
  <c r="BB2" i="46"/>
  <c r="BE9" i="44"/>
  <c r="BE10" i="44" s="1"/>
  <c r="BE13" i="44" s="1"/>
  <c r="BE3" i="44"/>
  <c r="BE3" i="46"/>
  <c r="BE3" i="28"/>
  <c r="BF7" i="44"/>
  <c r="BE3" i="49"/>
  <c r="BD24" i="50" l="1"/>
  <c r="BD7" i="52"/>
  <c r="BD12" i="52" s="1"/>
  <c r="BE9" i="52" s="1"/>
  <c r="BD141" i="46"/>
  <c r="BB34" i="50"/>
  <c r="BB35" i="50" s="1"/>
  <c r="BB29" i="50"/>
  <c r="BB30" i="50" s="1"/>
  <c r="BB95" i="46"/>
  <c r="BB96" i="46" s="1"/>
  <c r="BB100" i="46" s="1"/>
  <c r="BB103" i="46" s="1"/>
  <c r="BB119" i="46" s="1"/>
  <c r="BB83" i="46"/>
  <c r="BB84" i="46" s="1"/>
  <c r="BB88" i="46" s="1"/>
  <c r="BB90" i="46" s="1"/>
  <c r="BB118" i="46" s="1"/>
  <c r="BB122" i="46" s="1"/>
  <c r="BB107" i="46"/>
  <c r="BB108" i="46" s="1"/>
  <c r="BB112" i="46" s="1"/>
  <c r="BB115" i="46" s="1"/>
  <c r="BB120" i="46" s="1"/>
  <c r="BA122" i="46"/>
  <c r="BE14" i="44"/>
  <c r="BD2" i="52"/>
  <c r="BF3" i="52"/>
  <c r="BF3" i="50"/>
  <c r="BD13" i="50"/>
  <c r="BD14" i="50" s="1"/>
  <c r="BD16" i="50" s="1"/>
  <c r="BD17" i="50" s="1"/>
  <c r="BD20" i="50" s="1"/>
  <c r="BD21" i="50" s="1"/>
  <c r="BD23" i="50" s="1"/>
  <c r="BC25" i="50"/>
  <c r="AW133" i="46"/>
  <c r="AW135" i="46" s="1"/>
  <c r="AW145" i="46" s="1"/>
  <c r="AW146" i="46" s="1"/>
  <c r="AX143" i="46" s="1"/>
  <c r="BE2" i="50"/>
  <c r="BE13" i="50"/>
  <c r="BE14" i="50" s="1"/>
  <c r="BE16" i="50" s="1"/>
  <c r="BE17" i="50" s="1"/>
  <c r="BE20" i="50" s="1"/>
  <c r="BE21" i="50" s="1"/>
  <c r="BE23" i="50" s="1"/>
  <c r="BD102" i="46"/>
  <c r="BD114" i="46"/>
  <c r="BD89" i="46"/>
  <c r="BC2" i="44"/>
  <c r="BC2" i="28"/>
  <c r="BC2" i="49"/>
  <c r="BC2" i="46"/>
  <c r="BF9" i="44"/>
  <c r="BF10" i="44" s="1"/>
  <c r="BF13" i="44" s="1"/>
  <c r="BF3" i="44"/>
  <c r="BF3" i="46"/>
  <c r="BF3" i="28"/>
  <c r="BG7" i="44"/>
  <c r="BF3" i="49"/>
  <c r="AE13" i="49"/>
  <c r="AD16" i="49"/>
  <c r="AD19" i="49" s="1"/>
  <c r="Y39" i="49"/>
  <c r="Y42" i="49" s="1"/>
  <c r="AA26" i="49"/>
  <c r="BC29" i="50" l="1"/>
  <c r="BC30" i="50" s="1"/>
  <c r="BC83" i="46"/>
  <c r="BC84" i="46" s="1"/>
  <c r="BC88" i="46" s="1"/>
  <c r="BC90" i="46" s="1"/>
  <c r="BC118" i="46" s="1"/>
  <c r="BC107" i="46"/>
  <c r="BC108" i="46" s="1"/>
  <c r="BC112" i="46" s="1"/>
  <c r="BC115" i="46" s="1"/>
  <c r="BC120" i="46" s="1"/>
  <c r="BC122" i="46" s="1"/>
  <c r="BC95" i="46"/>
  <c r="BC96" i="46" s="1"/>
  <c r="BC100" i="46" s="1"/>
  <c r="BC103" i="46" s="1"/>
  <c r="BC119" i="46" s="1"/>
  <c r="BC34" i="50"/>
  <c r="BC35" i="50" s="1"/>
  <c r="BF14" i="44"/>
  <c r="BE2" i="52"/>
  <c r="BD25" i="50"/>
  <c r="BE21" i="44"/>
  <c r="BE22" i="44" s="1"/>
  <c r="BA129" i="46"/>
  <c r="BA131" i="46" s="1"/>
  <c r="BA134" i="46" s="1"/>
  <c r="BA144" i="46"/>
  <c r="BG3" i="52"/>
  <c r="BG3" i="50"/>
  <c r="BE32" i="44"/>
  <c r="BE33" i="44" s="1"/>
  <c r="BE130" i="46" s="1"/>
  <c r="AX133" i="46"/>
  <c r="AX135" i="46" s="1"/>
  <c r="AX145" i="46" s="1"/>
  <c r="AX146" i="46" s="1"/>
  <c r="AY143" i="46" s="1"/>
  <c r="BB129" i="46"/>
  <c r="BB131" i="46" s="1"/>
  <c r="BB134" i="46" s="1"/>
  <c r="BB144" i="46"/>
  <c r="BE102" i="46"/>
  <c r="BF13" i="50"/>
  <c r="BF14" i="50" s="1"/>
  <c r="BF16" i="50" s="1"/>
  <c r="BF17" i="50" s="1"/>
  <c r="BF20" i="50" s="1"/>
  <c r="BF21" i="50" s="1"/>
  <c r="BF23" i="50" s="1"/>
  <c r="BF32" i="44"/>
  <c r="BF33" i="44" s="1"/>
  <c r="BF130" i="46" s="1"/>
  <c r="AA29" i="49"/>
  <c r="AA32" i="49" s="1"/>
  <c r="AA36" i="49" s="1"/>
  <c r="BD2" i="28"/>
  <c r="BD2" i="46"/>
  <c r="BD2" i="49"/>
  <c r="BD2" i="44"/>
  <c r="BH7" i="44"/>
  <c r="BG3" i="28"/>
  <c r="BG9" i="44"/>
  <c r="BG10" i="44" s="1"/>
  <c r="BG13" i="44" s="1"/>
  <c r="BG3" i="49"/>
  <c r="BG3" i="44"/>
  <c r="BG3" i="46"/>
  <c r="S59" i="49"/>
  <c r="BG14" i="44" l="1"/>
  <c r="BF2" i="52"/>
  <c r="BE114" i="46"/>
  <c r="BF2" i="50"/>
  <c r="BE89" i="46"/>
  <c r="BE24" i="50"/>
  <c r="BE25" i="50" s="1"/>
  <c r="BE7" i="52"/>
  <c r="BE12" i="52" s="1"/>
  <c r="BF9" i="52" s="1"/>
  <c r="BE141" i="46"/>
  <c r="BH3" i="52"/>
  <c r="BH3" i="50"/>
  <c r="BF21" i="44"/>
  <c r="BF22" i="44" s="1"/>
  <c r="BD83" i="46"/>
  <c r="BD84" i="46" s="1"/>
  <c r="BD88" i="46" s="1"/>
  <c r="BD90" i="46" s="1"/>
  <c r="BD118" i="46" s="1"/>
  <c r="BD34" i="50"/>
  <c r="BD35" i="50" s="1"/>
  <c r="BD29" i="50"/>
  <c r="BD30" i="50" s="1"/>
  <c r="BD107" i="46"/>
  <c r="BD108" i="46" s="1"/>
  <c r="BD112" i="46" s="1"/>
  <c r="BD115" i="46" s="1"/>
  <c r="BD120" i="46" s="1"/>
  <c r="BD95" i="46"/>
  <c r="BD96" i="46" s="1"/>
  <c r="BD100" i="46" s="1"/>
  <c r="BD103" i="46" s="1"/>
  <c r="BD119" i="46" s="1"/>
  <c r="AY133" i="46"/>
  <c r="AY135" i="46" s="1"/>
  <c r="AY145" i="46" s="1"/>
  <c r="AY146" i="46" s="1"/>
  <c r="AZ143" i="46" s="1"/>
  <c r="BC129" i="46"/>
  <c r="BC131" i="46" s="1"/>
  <c r="BC134" i="46" s="1"/>
  <c r="BC144" i="46"/>
  <c r="BG21" i="44"/>
  <c r="BG22" i="44" s="1"/>
  <c r="BG2" i="50"/>
  <c r="BG13" i="50"/>
  <c r="BG14" i="50" s="1"/>
  <c r="BG16" i="50" s="1"/>
  <c r="BG17" i="50" s="1"/>
  <c r="BG20" i="50" s="1"/>
  <c r="BG21" i="50" s="1"/>
  <c r="BG23" i="50" s="1"/>
  <c r="BG32" i="44"/>
  <c r="BG33" i="44" s="1"/>
  <c r="BG130" i="46" s="1"/>
  <c r="BF114" i="46"/>
  <c r="BF89" i="46"/>
  <c r="BF102" i="46"/>
  <c r="BE2" i="46"/>
  <c r="BE2" i="44"/>
  <c r="BE2" i="28"/>
  <c r="BE2" i="49"/>
  <c r="BH9" i="44"/>
  <c r="BH10" i="44" s="1"/>
  <c r="BH13" i="44" s="1"/>
  <c r="BH3" i="44"/>
  <c r="BH3" i="46"/>
  <c r="BH3" i="28"/>
  <c r="BI7" i="44"/>
  <c r="BH3" i="49"/>
  <c r="AE16" i="49"/>
  <c r="AE19" i="49" s="1"/>
  <c r="AF13" i="49"/>
  <c r="AB26" i="49"/>
  <c r="BD122" i="46" l="1"/>
  <c r="BD129" i="46" s="1"/>
  <c r="BD131" i="46" s="1"/>
  <c r="BD134" i="46" s="1"/>
  <c r="BD144" i="46"/>
  <c r="BF24" i="50"/>
  <c r="BF25" i="50" s="1"/>
  <c r="BF7" i="52"/>
  <c r="BF12" i="52" s="1"/>
  <c r="BG9" i="52" s="1"/>
  <c r="BF141" i="46"/>
  <c r="BJ7" i="44"/>
  <c r="BI3" i="52"/>
  <c r="BI3" i="50"/>
  <c r="BE107" i="46"/>
  <c r="BE108" i="46" s="1"/>
  <c r="BE112" i="46" s="1"/>
  <c r="BE115" i="46" s="1"/>
  <c r="BE120" i="46" s="1"/>
  <c r="BE83" i="46"/>
  <c r="BE84" i="46" s="1"/>
  <c r="BE88" i="46" s="1"/>
  <c r="BE90" i="46" s="1"/>
  <c r="BE118" i="46" s="1"/>
  <c r="BE29" i="50"/>
  <c r="BE30" i="50" s="1"/>
  <c r="BE34" i="50"/>
  <c r="BE35" i="50" s="1"/>
  <c r="BE95" i="46"/>
  <c r="BE96" i="46" s="1"/>
  <c r="BE100" i="46" s="1"/>
  <c r="BE103" i="46" s="1"/>
  <c r="BE119" i="46" s="1"/>
  <c r="BG24" i="50"/>
  <c r="BG25" i="50" s="1"/>
  <c r="BG7" i="52"/>
  <c r="BG141" i="46"/>
  <c r="BH14" i="44"/>
  <c r="BH13" i="50" s="1"/>
  <c r="BH14" i="50" s="1"/>
  <c r="BH16" i="50" s="1"/>
  <c r="BH17" i="50" s="1"/>
  <c r="BH20" i="50" s="1"/>
  <c r="BH21" i="50" s="1"/>
  <c r="BH23" i="50" s="1"/>
  <c r="BG2" i="52"/>
  <c r="AZ133" i="46"/>
  <c r="AZ135" i="46" s="1"/>
  <c r="AZ145" i="46" s="1"/>
  <c r="AZ146" i="46"/>
  <c r="BA143" i="46" s="1"/>
  <c r="BG102" i="46"/>
  <c r="BG89" i="46"/>
  <c r="BG114" i="46"/>
  <c r="BH2" i="50"/>
  <c r="BH32" i="44"/>
  <c r="BH33" i="44" s="1"/>
  <c r="BH130" i="46" s="1"/>
  <c r="AB29" i="49"/>
  <c r="AB32" i="49" s="1"/>
  <c r="AB36" i="49" s="1"/>
  <c r="BF2" i="46"/>
  <c r="BF2" i="44"/>
  <c r="BF2" i="49"/>
  <c r="BF2" i="28"/>
  <c r="BK7" i="44"/>
  <c r="BJ3" i="44"/>
  <c r="BJ3" i="46"/>
  <c r="BJ3" i="28"/>
  <c r="BJ9" i="44"/>
  <c r="BJ10" i="44" s="1"/>
  <c r="BJ13" i="44" s="1"/>
  <c r="BJ3" i="49"/>
  <c r="BI9" i="44"/>
  <c r="BI10" i="44" s="1"/>
  <c r="BI13" i="44" s="1"/>
  <c r="BI3" i="44"/>
  <c r="BI3" i="46"/>
  <c r="BI3" i="28"/>
  <c r="BI3" i="49"/>
  <c r="Z39" i="49"/>
  <c r="Z42" i="49" s="1"/>
  <c r="BG12" i="52" l="1"/>
  <c r="BH9" i="52" s="1"/>
  <c r="BH21" i="44"/>
  <c r="BH22" i="44" s="1"/>
  <c r="BE122" i="46"/>
  <c r="BG29" i="50"/>
  <c r="BG30" i="50" s="1"/>
  <c r="BG34" i="50"/>
  <c r="BG35" i="50" s="1"/>
  <c r="BG95" i="46"/>
  <c r="BG96" i="46" s="1"/>
  <c r="BG100" i="46" s="1"/>
  <c r="BG103" i="46" s="1"/>
  <c r="BG119" i="46" s="1"/>
  <c r="BG83" i="46"/>
  <c r="BG84" i="46" s="1"/>
  <c r="BG88" i="46" s="1"/>
  <c r="BG107" i="46"/>
  <c r="BG108" i="46" s="1"/>
  <c r="BG112" i="46" s="1"/>
  <c r="BJ3" i="52"/>
  <c r="BJ3" i="50"/>
  <c r="BF95" i="46"/>
  <c r="BF96" i="46" s="1"/>
  <c r="BF100" i="46" s="1"/>
  <c r="BF103" i="46" s="1"/>
  <c r="BF119" i="46" s="1"/>
  <c r="BF83" i="46"/>
  <c r="BF84" i="46" s="1"/>
  <c r="BF88" i="46" s="1"/>
  <c r="BF90" i="46" s="1"/>
  <c r="BF118" i="46" s="1"/>
  <c r="BF107" i="46"/>
  <c r="BF108" i="46" s="1"/>
  <c r="BF112" i="46" s="1"/>
  <c r="BF115" i="46" s="1"/>
  <c r="BF120" i="46" s="1"/>
  <c r="BF34" i="50"/>
  <c r="BF35" i="50" s="1"/>
  <c r="BF29" i="50"/>
  <c r="BF30" i="50" s="1"/>
  <c r="BK3" i="52"/>
  <c r="BK3" i="50"/>
  <c r="BH24" i="50"/>
  <c r="BH25" i="50" s="1"/>
  <c r="BH29" i="50" s="1"/>
  <c r="BH30" i="50" s="1"/>
  <c r="BH7" i="52"/>
  <c r="BH12" i="52" s="1"/>
  <c r="BI9" i="52" s="1"/>
  <c r="BH141" i="46"/>
  <c r="BI14" i="44"/>
  <c r="BH2" i="52"/>
  <c r="BA133" i="46"/>
  <c r="BA135" i="46" s="1"/>
  <c r="BA145" i="46" s="1"/>
  <c r="BA146" i="46" s="1"/>
  <c r="BB143" i="46" s="1"/>
  <c r="BG115" i="46"/>
  <c r="BG120" i="46" s="1"/>
  <c r="BG90" i="46"/>
  <c r="BG118" i="46" s="1"/>
  <c r="BI2" i="50"/>
  <c r="BI13" i="50"/>
  <c r="BI14" i="50" s="1"/>
  <c r="BI16" i="50" s="1"/>
  <c r="BI17" i="50" s="1"/>
  <c r="BI20" i="50" s="1"/>
  <c r="BI21" i="50" s="1"/>
  <c r="BI23" i="50" s="1"/>
  <c r="BH107" i="46"/>
  <c r="BH108" i="46" s="1"/>
  <c r="BH112" i="46" s="1"/>
  <c r="BH102" i="46"/>
  <c r="BH114" i="46"/>
  <c r="BH89" i="46"/>
  <c r="BI21" i="44"/>
  <c r="BI22" i="44" s="1"/>
  <c r="BG2" i="46"/>
  <c r="BG2" i="49"/>
  <c r="BG2" i="28"/>
  <c r="BG2" i="44"/>
  <c r="BK9" i="44"/>
  <c r="BK10" i="44" s="1"/>
  <c r="BK13" i="44" s="1"/>
  <c r="BK3" i="44"/>
  <c r="BL7" i="44"/>
  <c r="BK3" i="46"/>
  <c r="BK3" i="49"/>
  <c r="BK3" i="28"/>
  <c r="AG13" i="49"/>
  <c r="AF16" i="49"/>
  <c r="AF19" i="49" s="1"/>
  <c r="T59" i="49"/>
  <c r="AC26" i="49"/>
  <c r="BF122" i="46" l="1"/>
  <c r="BE144" i="46"/>
  <c r="BE129" i="46"/>
  <c r="BE131" i="46" s="1"/>
  <c r="BE134" i="46" s="1"/>
  <c r="BH83" i="46"/>
  <c r="BH84" i="46" s="1"/>
  <c r="BH88" i="46" s="1"/>
  <c r="BJ14" i="44"/>
  <c r="BI2" i="52"/>
  <c r="BI24" i="50"/>
  <c r="BI7" i="52"/>
  <c r="BI12" i="52" s="1"/>
  <c r="BJ9" i="52" s="1"/>
  <c r="BI141" i="46"/>
  <c r="BH34" i="50"/>
  <c r="BH35" i="50" s="1"/>
  <c r="BH95" i="46"/>
  <c r="BH96" i="46" s="1"/>
  <c r="BH100" i="46" s="1"/>
  <c r="BH103" i="46" s="1"/>
  <c r="BH119" i="46" s="1"/>
  <c r="BG122" i="46"/>
  <c r="BG129" i="46" s="1"/>
  <c r="BG131" i="46" s="1"/>
  <c r="BG134" i="46" s="1"/>
  <c r="BL3" i="52"/>
  <c r="BL3" i="50"/>
  <c r="BI32" i="44"/>
  <c r="BI33" i="44" s="1"/>
  <c r="BI130" i="46" s="1"/>
  <c r="BB133" i="46"/>
  <c r="BB135" i="46" s="1"/>
  <c r="BB145" i="46" s="1"/>
  <c r="BB146" i="46" s="1"/>
  <c r="BC143" i="46" s="1"/>
  <c r="BG144" i="46"/>
  <c r="BI25" i="50"/>
  <c r="BI107" i="46" s="1"/>
  <c r="BI108" i="46" s="1"/>
  <c r="BI112" i="46" s="1"/>
  <c r="BJ21" i="44"/>
  <c r="BJ22" i="44" s="1"/>
  <c r="BJ13" i="50"/>
  <c r="BJ14" i="50" s="1"/>
  <c r="BJ16" i="50" s="1"/>
  <c r="BJ17" i="50" s="1"/>
  <c r="BJ20" i="50" s="1"/>
  <c r="BJ21" i="50" s="1"/>
  <c r="BJ23" i="50" s="1"/>
  <c r="BJ32" i="44"/>
  <c r="BJ33" i="44" s="1"/>
  <c r="BJ130" i="46" s="1"/>
  <c r="BI102" i="46"/>
  <c r="BH115" i="46"/>
  <c r="BH120" i="46" s="1"/>
  <c r="BI29" i="50"/>
  <c r="BI30" i="50" s="1"/>
  <c r="BI95" i="46"/>
  <c r="BI96" i="46" s="1"/>
  <c r="BI100" i="46" s="1"/>
  <c r="BH90" i="46"/>
  <c r="BH118" i="46" s="1"/>
  <c r="AC29" i="49"/>
  <c r="AC32" i="49" s="1"/>
  <c r="AC36" i="49" s="1"/>
  <c r="BH2" i="46"/>
  <c r="BH2" i="49"/>
  <c r="BH2" i="44"/>
  <c r="BH2" i="28"/>
  <c r="BL9" i="44"/>
  <c r="BL10" i="44" s="1"/>
  <c r="BL13" i="44" s="1"/>
  <c r="BL3" i="44"/>
  <c r="BM7" i="44"/>
  <c r="BL3" i="46"/>
  <c r="BL3" i="28"/>
  <c r="BL3" i="49"/>
  <c r="BI34" i="50" l="1"/>
  <c r="BI35" i="50" s="1"/>
  <c r="BI114" i="46"/>
  <c r="BI83" i="46"/>
  <c r="BI84" i="46" s="1"/>
  <c r="BI88" i="46" s="1"/>
  <c r="BI90" i="46" s="1"/>
  <c r="BI118" i="46" s="1"/>
  <c r="BI89" i="46"/>
  <c r="BF129" i="46"/>
  <c r="BF131" i="46" s="1"/>
  <c r="BF134" i="46" s="1"/>
  <c r="BF144" i="46"/>
  <c r="BK14" i="44"/>
  <c r="BK2" i="50" s="1"/>
  <c r="BJ2" i="52"/>
  <c r="BJ24" i="50"/>
  <c r="BJ25" i="50" s="1"/>
  <c r="BJ107" i="46" s="1"/>
  <c r="BJ108" i="46" s="1"/>
  <c r="BJ112" i="46" s="1"/>
  <c r="BJ7" i="52"/>
  <c r="BJ12" i="52" s="1"/>
  <c r="BK9" i="52" s="1"/>
  <c r="BJ141" i="46"/>
  <c r="BM3" i="52"/>
  <c r="BM3" i="50"/>
  <c r="BH122" i="46"/>
  <c r="BH129" i="46" s="1"/>
  <c r="BH131" i="46" s="1"/>
  <c r="BH134" i="46" s="1"/>
  <c r="BJ2" i="50"/>
  <c r="BC133" i="46"/>
  <c r="BC135" i="46" s="1"/>
  <c r="BC145" i="46" s="1"/>
  <c r="BC146" i="46" s="1"/>
  <c r="BD143" i="46" s="1"/>
  <c r="BH144" i="46"/>
  <c r="BI103" i="46"/>
  <c r="BI119" i="46" s="1"/>
  <c r="BI122" i="46" s="1"/>
  <c r="BI115" i="46"/>
  <c r="BI120" i="46" s="1"/>
  <c r="BJ114" i="46"/>
  <c r="BJ89" i="46"/>
  <c r="BJ102" i="46"/>
  <c r="BJ34" i="50"/>
  <c r="BJ35" i="50" s="1"/>
  <c r="BI2" i="46"/>
  <c r="BI2" i="49"/>
  <c r="BJ2" i="28"/>
  <c r="BI2" i="28"/>
  <c r="BI2" i="44"/>
  <c r="BN7" i="44"/>
  <c r="BM3" i="44"/>
  <c r="BM3" i="46"/>
  <c r="BM9" i="44"/>
  <c r="BM10" i="44" s="1"/>
  <c r="BM13" i="44" s="1"/>
  <c r="BM3" i="28"/>
  <c r="BM3" i="49"/>
  <c r="AG16" i="49"/>
  <c r="AG19" i="49" s="1"/>
  <c r="AH13" i="49"/>
  <c r="AA39" i="49"/>
  <c r="AA42" i="49" s="1"/>
  <c r="AD26" i="49"/>
  <c r="BK21" i="44" l="1"/>
  <c r="BK22" i="44" s="1"/>
  <c r="BK32" i="44"/>
  <c r="BK33" i="44" s="1"/>
  <c r="BK130" i="46" s="1"/>
  <c r="BJ29" i="50"/>
  <c r="BJ30" i="50" s="1"/>
  <c r="BJ83" i="46"/>
  <c r="BJ84" i="46" s="1"/>
  <c r="BJ88" i="46" s="1"/>
  <c r="BJ90" i="46" s="1"/>
  <c r="BJ118" i="46" s="1"/>
  <c r="BK24" i="50"/>
  <c r="BK7" i="52"/>
  <c r="BK12" i="52" s="1"/>
  <c r="BL9" i="52" s="1"/>
  <c r="BK141" i="46"/>
  <c r="BL14" i="44"/>
  <c r="BL13" i="50" s="1"/>
  <c r="BL14" i="50" s="1"/>
  <c r="BL16" i="50" s="1"/>
  <c r="BL17" i="50" s="1"/>
  <c r="BL20" i="50" s="1"/>
  <c r="BL21" i="50" s="1"/>
  <c r="BL23" i="50" s="1"/>
  <c r="BK2" i="52"/>
  <c r="BJ95" i="46"/>
  <c r="BJ96" i="46" s="1"/>
  <c r="BJ100" i="46" s="1"/>
  <c r="BJ103" i="46" s="1"/>
  <c r="BJ119" i="46" s="1"/>
  <c r="BN3" i="52"/>
  <c r="BN3" i="50"/>
  <c r="BK13" i="50"/>
  <c r="BK14" i="50" s="1"/>
  <c r="BK16" i="50" s="1"/>
  <c r="BK17" i="50" s="1"/>
  <c r="BK20" i="50" s="1"/>
  <c r="BK21" i="50" s="1"/>
  <c r="BK23" i="50" s="1"/>
  <c r="BD133" i="46"/>
  <c r="BD135" i="46" s="1"/>
  <c r="BD145" i="46" s="1"/>
  <c r="BD146" i="46" s="1"/>
  <c r="BE143" i="46" s="1"/>
  <c r="BI129" i="46"/>
  <c r="BI131" i="46" s="1"/>
  <c r="BI134" i="46" s="1"/>
  <c r="BI144" i="46"/>
  <c r="BJ115" i="46"/>
  <c r="BJ120" i="46" s="1"/>
  <c r="BK102" i="46"/>
  <c r="BK89" i="46"/>
  <c r="BK114" i="46"/>
  <c r="BL32" i="44"/>
  <c r="BL33" i="44" s="1"/>
  <c r="BL130" i="46" s="1"/>
  <c r="AD29" i="49"/>
  <c r="AD32" i="49" s="1"/>
  <c r="AD36" i="49" s="1"/>
  <c r="BJ2" i="46"/>
  <c r="BJ2" i="44"/>
  <c r="BJ2" i="49"/>
  <c r="BO7" i="44"/>
  <c r="BN3" i="44"/>
  <c r="BN3" i="46"/>
  <c r="BN9" i="44"/>
  <c r="BN10" i="44" s="1"/>
  <c r="BN13" i="44" s="1"/>
  <c r="BN3" i="28"/>
  <c r="BN3" i="49"/>
  <c r="U59" i="49"/>
  <c r="BJ122" i="46" l="1"/>
  <c r="BM14" i="44"/>
  <c r="BM21" i="44" s="1"/>
  <c r="BM22" i="44" s="1"/>
  <c r="BL2" i="52"/>
  <c r="BL2" i="50"/>
  <c r="BK25" i="50"/>
  <c r="BO3" i="52"/>
  <c r="BO3" i="50"/>
  <c r="BL21" i="44"/>
  <c r="BL22" i="44" s="1"/>
  <c r="BE133" i="46"/>
  <c r="BE135" i="46" s="1"/>
  <c r="BE145" i="46" s="1"/>
  <c r="BE146" i="46"/>
  <c r="BF143" i="46" s="1"/>
  <c r="BJ129" i="46"/>
  <c r="BJ131" i="46" s="1"/>
  <c r="BJ134" i="46" s="1"/>
  <c r="BJ144" i="46"/>
  <c r="BM13" i="50"/>
  <c r="BM14" i="50" s="1"/>
  <c r="BM16" i="50" s="1"/>
  <c r="BM17" i="50" s="1"/>
  <c r="BM20" i="50" s="1"/>
  <c r="BM21" i="50" s="1"/>
  <c r="BM23" i="50" s="1"/>
  <c r="BM32" i="44"/>
  <c r="BM33" i="44" s="1"/>
  <c r="BM130" i="46" s="1"/>
  <c r="BL102" i="46"/>
  <c r="BL114" i="46"/>
  <c r="BL89" i="46"/>
  <c r="BK2" i="44"/>
  <c r="BK2" i="49"/>
  <c r="BK2" i="28"/>
  <c r="BK2" i="46"/>
  <c r="BO9" i="44"/>
  <c r="BO10" i="44" s="1"/>
  <c r="BO13" i="44" s="1"/>
  <c r="BP7" i="44"/>
  <c r="BO3" i="46"/>
  <c r="BO3" i="49"/>
  <c r="BO3" i="28"/>
  <c r="BO3" i="44"/>
  <c r="AI13" i="49"/>
  <c r="H13" i="49" s="1"/>
  <c r="AH16" i="49"/>
  <c r="AH19" i="49" s="1"/>
  <c r="AE26" i="49"/>
  <c r="BL24" i="50" l="1"/>
  <c r="BL25" i="50" s="1"/>
  <c r="BL7" i="52"/>
  <c r="BL12" i="52" s="1"/>
  <c r="BM9" i="52" s="1"/>
  <c r="BM12" i="52" s="1"/>
  <c r="BN9" i="52" s="1"/>
  <c r="BL141" i="46"/>
  <c r="BP3" i="52"/>
  <c r="BP3" i="50"/>
  <c r="BN14" i="44"/>
  <c r="BM2" i="52"/>
  <c r="BM24" i="50"/>
  <c r="BM25" i="50" s="1"/>
  <c r="BM29" i="50" s="1"/>
  <c r="BM30" i="50" s="1"/>
  <c r="BM7" i="52"/>
  <c r="BM141" i="46"/>
  <c r="BM2" i="50"/>
  <c r="BK107" i="46"/>
  <c r="BK108" i="46" s="1"/>
  <c r="BK112" i="46" s="1"/>
  <c r="BK115" i="46" s="1"/>
  <c r="BK120" i="46" s="1"/>
  <c r="BK95" i="46"/>
  <c r="BK96" i="46" s="1"/>
  <c r="BK100" i="46" s="1"/>
  <c r="BK103" i="46" s="1"/>
  <c r="BK119" i="46" s="1"/>
  <c r="BK29" i="50"/>
  <c r="BK30" i="50" s="1"/>
  <c r="BK34" i="50"/>
  <c r="BK35" i="50" s="1"/>
  <c r="BK83" i="46"/>
  <c r="BK84" i="46" s="1"/>
  <c r="BK88" i="46" s="1"/>
  <c r="BK90" i="46" s="1"/>
  <c r="BK118" i="46" s="1"/>
  <c r="BK122" i="46" s="1"/>
  <c r="BK144" i="46" s="1"/>
  <c r="BF133" i="46"/>
  <c r="BF135" i="46" s="1"/>
  <c r="BF145" i="46" s="1"/>
  <c r="BF146" i="46"/>
  <c r="BG143" i="46" s="1"/>
  <c r="BM89" i="46"/>
  <c r="BM102" i="46"/>
  <c r="BM114" i="46"/>
  <c r="BM34" i="50"/>
  <c r="BM35" i="50" s="1"/>
  <c r="BM107" i="46"/>
  <c r="BM108" i="46" s="1"/>
  <c r="BM112" i="46" s="1"/>
  <c r="BM115" i="46" s="1"/>
  <c r="BM120" i="46" s="1"/>
  <c r="AE29" i="49"/>
  <c r="AE32" i="49" s="1"/>
  <c r="AE36" i="49" s="1"/>
  <c r="BL2" i="28"/>
  <c r="BL2" i="46"/>
  <c r="BL2" i="49"/>
  <c r="BL2" i="44"/>
  <c r="AJ59" i="49"/>
  <c r="BP9" i="44"/>
  <c r="BP10" i="44" s="1"/>
  <c r="BP13" i="44" s="1"/>
  <c r="BQ7" i="44"/>
  <c r="BP3" i="46"/>
  <c r="BP3" i="28"/>
  <c r="BP3" i="44"/>
  <c r="BP3" i="49"/>
  <c r="AB39" i="49"/>
  <c r="AB42" i="49" s="1"/>
  <c r="BQ3" i="52" l="1"/>
  <c r="BQ3" i="50"/>
  <c r="BM83" i="46"/>
  <c r="BM84" i="46" s="1"/>
  <c r="BM88" i="46" s="1"/>
  <c r="BM90" i="46" s="1"/>
  <c r="BM118" i="46" s="1"/>
  <c r="BM95" i="46"/>
  <c r="BM96" i="46" s="1"/>
  <c r="BM100" i="46" s="1"/>
  <c r="BM103" i="46" s="1"/>
  <c r="BM119" i="46" s="1"/>
  <c r="BM122" i="46" s="1"/>
  <c r="BK129" i="46"/>
  <c r="BK131" i="46" s="1"/>
  <c r="BK134" i="46" s="1"/>
  <c r="BO14" i="44"/>
  <c r="BN2" i="52"/>
  <c r="BN13" i="50"/>
  <c r="BN14" i="50" s="1"/>
  <c r="BN16" i="50" s="1"/>
  <c r="BN17" i="50" s="1"/>
  <c r="BN20" i="50" s="1"/>
  <c r="BN21" i="50" s="1"/>
  <c r="BN23" i="50" s="1"/>
  <c r="BN32" i="44"/>
  <c r="BN33" i="44" s="1"/>
  <c r="BN2" i="50"/>
  <c r="BN21" i="44"/>
  <c r="BN22" i="44" s="1"/>
  <c r="BL83" i="46"/>
  <c r="BL84" i="46" s="1"/>
  <c r="BL88" i="46" s="1"/>
  <c r="BL90" i="46" s="1"/>
  <c r="BL118" i="46" s="1"/>
  <c r="BL107" i="46"/>
  <c r="BL108" i="46" s="1"/>
  <c r="BL112" i="46" s="1"/>
  <c r="BL115" i="46" s="1"/>
  <c r="BL120" i="46" s="1"/>
  <c r="BL95" i="46"/>
  <c r="BL96" i="46" s="1"/>
  <c r="BL100" i="46" s="1"/>
  <c r="BL103" i="46" s="1"/>
  <c r="BL119" i="46" s="1"/>
  <c r="BL29" i="50"/>
  <c r="BL30" i="50" s="1"/>
  <c r="BL34" i="50"/>
  <c r="BL35" i="50" s="1"/>
  <c r="BG133" i="46"/>
  <c r="BG135" i="46" s="1"/>
  <c r="BG145" i="46" s="1"/>
  <c r="BG146" i="46" s="1"/>
  <c r="BH143" i="46" s="1"/>
  <c r="BM2" i="49"/>
  <c r="BM2" i="44"/>
  <c r="BM2" i="28"/>
  <c r="BM2" i="46"/>
  <c r="AK59" i="49"/>
  <c r="BR7" i="44"/>
  <c r="BQ3" i="44"/>
  <c r="BQ3" i="46"/>
  <c r="BQ3" i="28"/>
  <c r="BQ3" i="49"/>
  <c r="BQ9" i="44"/>
  <c r="BQ10" i="44" s="1"/>
  <c r="BQ13" i="44" s="1"/>
  <c r="AI16" i="49"/>
  <c r="AF26" i="49"/>
  <c r="BR3" i="52" l="1"/>
  <c r="BR3" i="50"/>
  <c r="BN24" i="50"/>
  <c r="BN25" i="50" s="1"/>
  <c r="BN7" i="52"/>
  <c r="BN12" i="52" s="1"/>
  <c r="BO9" i="52" s="1"/>
  <c r="BN141" i="46"/>
  <c r="BP14" i="44"/>
  <c r="BO2" i="52"/>
  <c r="BO21" i="44"/>
  <c r="BO22" i="44" s="1"/>
  <c r="BO2" i="50"/>
  <c r="BO13" i="50"/>
  <c r="BO14" i="50" s="1"/>
  <c r="BO16" i="50" s="1"/>
  <c r="BO17" i="50" s="1"/>
  <c r="BO20" i="50" s="1"/>
  <c r="BO21" i="50" s="1"/>
  <c r="BO23" i="50" s="1"/>
  <c r="BO32" i="44"/>
  <c r="BO33" i="44" s="1"/>
  <c r="BL122" i="46"/>
  <c r="BN130" i="46"/>
  <c r="BN102" i="46"/>
  <c r="BN114" i="46"/>
  <c r="BN89" i="46"/>
  <c r="BH133" i="46"/>
  <c r="BH135" i="46" s="1"/>
  <c r="BH145" i="46" s="1"/>
  <c r="BH146" i="46" s="1"/>
  <c r="BI143" i="46" s="1"/>
  <c r="BM129" i="46"/>
  <c r="BM131" i="46" s="1"/>
  <c r="BM134" i="46" s="1"/>
  <c r="BM144" i="46"/>
  <c r="AF29" i="49"/>
  <c r="AF32" i="49" s="1"/>
  <c r="AF36" i="49" s="1"/>
  <c r="H16" i="49"/>
  <c r="AI19" i="49"/>
  <c r="BN2" i="46"/>
  <c r="BN2" i="28"/>
  <c r="BN2" i="44"/>
  <c r="BN2" i="49"/>
  <c r="AL59" i="49"/>
  <c r="BS7" i="44"/>
  <c r="BR3" i="44"/>
  <c r="BR3" i="46"/>
  <c r="BR3" i="28"/>
  <c r="BR9" i="44"/>
  <c r="BR10" i="44" s="1"/>
  <c r="BR13" i="44" s="1"/>
  <c r="BR3" i="49"/>
  <c r="V59" i="49"/>
  <c r="BL144" i="46" l="1"/>
  <c r="BL129" i="46"/>
  <c r="BL131" i="46" s="1"/>
  <c r="BL134" i="46" s="1"/>
  <c r="BO130" i="46"/>
  <c r="BO89" i="46"/>
  <c r="BO114" i="46"/>
  <c r="BO102" i="46"/>
  <c r="BN83" i="46"/>
  <c r="BN84" i="46" s="1"/>
  <c r="BN88" i="46" s="1"/>
  <c r="BN90" i="46" s="1"/>
  <c r="BN118" i="46" s="1"/>
  <c r="BN122" i="46" s="1"/>
  <c r="BN129" i="46" s="1"/>
  <c r="BN131" i="46" s="1"/>
  <c r="BN134" i="46" s="1"/>
  <c r="BN95" i="46"/>
  <c r="BN96" i="46" s="1"/>
  <c r="BN100" i="46" s="1"/>
  <c r="BN103" i="46" s="1"/>
  <c r="BN119" i="46" s="1"/>
  <c r="BN107" i="46"/>
  <c r="BN108" i="46" s="1"/>
  <c r="BN112" i="46" s="1"/>
  <c r="BN115" i="46" s="1"/>
  <c r="BN120" i="46" s="1"/>
  <c r="BN34" i="50"/>
  <c r="BN35" i="50" s="1"/>
  <c r="BN29" i="50"/>
  <c r="BN30" i="50" s="1"/>
  <c r="BQ14" i="44"/>
  <c r="BP2" i="52"/>
  <c r="BP32" i="44"/>
  <c r="BP33" i="44" s="1"/>
  <c r="BP21" i="44"/>
  <c r="BP22" i="44" s="1"/>
  <c r="BP2" i="50"/>
  <c r="BP13" i="50"/>
  <c r="BP14" i="50" s="1"/>
  <c r="BP16" i="50" s="1"/>
  <c r="BP17" i="50" s="1"/>
  <c r="BP20" i="50" s="1"/>
  <c r="BP21" i="50" s="1"/>
  <c r="BP23" i="50" s="1"/>
  <c r="BO24" i="50"/>
  <c r="BO25" i="50" s="1"/>
  <c r="BO7" i="52"/>
  <c r="BO12" i="52" s="1"/>
  <c r="BP9" i="52" s="1"/>
  <c r="BO141" i="46"/>
  <c r="BS3" i="52"/>
  <c r="BS3" i="50"/>
  <c r="BI133" i="46"/>
  <c r="BI135" i="46" s="1"/>
  <c r="BI145" i="46" s="1"/>
  <c r="BI146" i="46" s="1"/>
  <c r="BJ143" i="46" s="1"/>
  <c r="BO2" i="46"/>
  <c r="BO2" i="28"/>
  <c r="BO2" i="49"/>
  <c r="BO2" i="44"/>
  <c r="AM59" i="49"/>
  <c r="BS9" i="44"/>
  <c r="BS10" i="44" s="1"/>
  <c r="BS13" i="44" s="1"/>
  <c r="BS3" i="44"/>
  <c r="BS3" i="49"/>
  <c r="BT7" i="44"/>
  <c r="BS3" i="46"/>
  <c r="BS3" i="28"/>
  <c r="AC39" i="49"/>
  <c r="AC42" i="49" s="1"/>
  <c r="AG26" i="49"/>
  <c r="BT3" i="52" l="1"/>
  <c r="BT3" i="50"/>
  <c r="BO95" i="46"/>
  <c r="BO96" i="46" s="1"/>
  <c r="BO100" i="46" s="1"/>
  <c r="BO103" i="46" s="1"/>
  <c r="BO119" i="46" s="1"/>
  <c r="BO107" i="46"/>
  <c r="BO108" i="46" s="1"/>
  <c r="BO112" i="46" s="1"/>
  <c r="BO115" i="46" s="1"/>
  <c r="BO120" i="46" s="1"/>
  <c r="BO34" i="50"/>
  <c r="BO35" i="50" s="1"/>
  <c r="BO83" i="46"/>
  <c r="BO84" i="46" s="1"/>
  <c r="BO88" i="46" s="1"/>
  <c r="BO90" i="46" s="1"/>
  <c r="BO118" i="46" s="1"/>
  <c r="BO29" i="50"/>
  <c r="BO30" i="50" s="1"/>
  <c r="BP130" i="46"/>
  <c r="BP114" i="46"/>
  <c r="BP89" i="46"/>
  <c r="BP102" i="46"/>
  <c r="BP24" i="50"/>
  <c r="BP25" i="50" s="1"/>
  <c r="BP7" i="52"/>
  <c r="BP12" i="52" s="1"/>
  <c r="BQ9" i="52" s="1"/>
  <c r="BP141" i="46"/>
  <c r="BN144" i="46"/>
  <c r="BR14" i="44"/>
  <c r="BQ2" i="52"/>
  <c r="BQ13" i="50"/>
  <c r="BQ14" i="50" s="1"/>
  <c r="BQ16" i="50" s="1"/>
  <c r="BQ17" i="50" s="1"/>
  <c r="BQ20" i="50" s="1"/>
  <c r="BQ21" i="50" s="1"/>
  <c r="BQ23" i="50" s="1"/>
  <c r="BQ2" i="50"/>
  <c r="BQ32" i="44"/>
  <c r="BQ33" i="44" s="1"/>
  <c r="BQ21" i="44"/>
  <c r="BQ22" i="44" s="1"/>
  <c r="BJ133" i="46"/>
  <c r="BJ135" i="46" s="1"/>
  <c r="BJ145" i="46" s="1"/>
  <c r="BJ146" i="46" s="1"/>
  <c r="BK143" i="46" s="1"/>
  <c r="AG29" i="49"/>
  <c r="AG32" i="49" s="1"/>
  <c r="AG36" i="49" s="1"/>
  <c r="BP2" i="46"/>
  <c r="BP2" i="49"/>
  <c r="BP2" i="28"/>
  <c r="BP2" i="44"/>
  <c r="AN59" i="49"/>
  <c r="BT9" i="44"/>
  <c r="BT10" i="44" s="1"/>
  <c r="BT13" i="44" s="1"/>
  <c r="BT3" i="44"/>
  <c r="BU7" i="44"/>
  <c r="BT3" i="46"/>
  <c r="BT3" i="28"/>
  <c r="BT3" i="49"/>
  <c r="BO122" i="46" l="1"/>
  <c r="BQ24" i="50"/>
  <c r="BQ25" i="50" s="1"/>
  <c r="BQ7" i="52"/>
  <c r="BQ12" i="52" s="1"/>
  <c r="BR9" i="52" s="1"/>
  <c r="BQ141" i="46"/>
  <c r="BU3" i="52"/>
  <c r="BU3" i="50"/>
  <c r="BQ130" i="46"/>
  <c r="BQ114" i="46"/>
  <c r="BQ102" i="46"/>
  <c r="BQ89" i="46"/>
  <c r="BS14" i="44"/>
  <c r="BR2" i="52"/>
  <c r="BR13" i="50"/>
  <c r="BR14" i="50" s="1"/>
  <c r="BR16" i="50" s="1"/>
  <c r="BR17" i="50" s="1"/>
  <c r="BR20" i="50" s="1"/>
  <c r="BR21" i="50" s="1"/>
  <c r="BR23" i="50" s="1"/>
  <c r="BR32" i="44"/>
  <c r="BR33" i="44" s="1"/>
  <c r="BR2" i="50"/>
  <c r="BR21" i="44"/>
  <c r="BR22" i="44" s="1"/>
  <c r="BP29" i="50"/>
  <c r="BP30" i="50" s="1"/>
  <c r="BP95" i="46"/>
  <c r="BP96" i="46" s="1"/>
  <c r="BP100" i="46" s="1"/>
  <c r="BP103" i="46" s="1"/>
  <c r="BP119" i="46" s="1"/>
  <c r="BP83" i="46"/>
  <c r="BP84" i="46" s="1"/>
  <c r="BP88" i="46" s="1"/>
  <c r="BP90" i="46" s="1"/>
  <c r="BP118" i="46" s="1"/>
  <c r="BP34" i="50"/>
  <c r="BP35" i="50" s="1"/>
  <c r="BP107" i="46"/>
  <c r="BP108" i="46" s="1"/>
  <c r="BP112" i="46" s="1"/>
  <c r="BP115" i="46" s="1"/>
  <c r="BP120" i="46" s="1"/>
  <c r="BK133" i="46"/>
  <c r="BK135" i="46" s="1"/>
  <c r="BK145" i="46" s="1"/>
  <c r="BK146" i="46"/>
  <c r="BL143" i="46" s="1"/>
  <c r="BQ2" i="49"/>
  <c r="BQ2" i="46"/>
  <c r="BQ2" i="44"/>
  <c r="BQ2" i="28"/>
  <c r="AO59" i="49"/>
  <c r="BV7" i="44"/>
  <c r="BU3" i="44"/>
  <c r="BU3" i="46"/>
  <c r="BU9" i="44"/>
  <c r="BU10" i="44" s="1"/>
  <c r="BU13" i="44" s="1"/>
  <c r="BU3" i="28"/>
  <c r="BU3" i="49"/>
  <c r="AH26" i="49"/>
  <c r="BP122" i="46" l="1"/>
  <c r="BR130" i="46"/>
  <c r="BR102" i="46"/>
  <c r="BR114" i="46"/>
  <c r="BR89" i="46"/>
  <c r="BQ29" i="50"/>
  <c r="BQ30" i="50" s="1"/>
  <c r="BQ34" i="50"/>
  <c r="BQ35" i="50" s="1"/>
  <c r="BQ95" i="46"/>
  <c r="BQ96" i="46" s="1"/>
  <c r="BQ100" i="46" s="1"/>
  <c r="BQ103" i="46" s="1"/>
  <c r="BQ119" i="46" s="1"/>
  <c r="BQ83" i="46"/>
  <c r="BQ84" i="46" s="1"/>
  <c r="BQ88" i="46" s="1"/>
  <c r="BQ90" i="46" s="1"/>
  <c r="BQ118" i="46" s="1"/>
  <c r="BQ107" i="46"/>
  <c r="BQ108" i="46" s="1"/>
  <c r="BQ112" i="46" s="1"/>
  <c r="BQ115" i="46" s="1"/>
  <c r="BQ120" i="46" s="1"/>
  <c r="BT14" i="44"/>
  <c r="BS2" i="52"/>
  <c r="BS32" i="44"/>
  <c r="BS33" i="44" s="1"/>
  <c r="BS2" i="50"/>
  <c r="BS21" i="44"/>
  <c r="BS22" i="44" s="1"/>
  <c r="BS13" i="50"/>
  <c r="BS14" i="50" s="1"/>
  <c r="BS16" i="50" s="1"/>
  <c r="BS17" i="50" s="1"/>
  <c r="BS20" i="50" s="1"/>
  <c r="BS21" i="50" s="1"/>
  <c r="BS23" i="50" s="1"/>
  <c r="BO144" i="46"/>
  <c r="BO129" i="46"/>
  <c r="BO131" i="46" s="1"/>
  <c r="BO134" i="46" s="1"/>
  <c r="BV3" i="52"/>
  <c r="BV3" i="50"/>
  <c r="BR24" i="50"/>
  <c r="BR25" i="50" s="1"/>
  <c r="BR7" i="52"/>
  <c r="BR12" i="52" s="1"/>
  <c r="BS9" i="52" s="1"/>
  <c r="BR141" i="46"/>
  <c r="BL133" i="46"/>
  <c r="BL135" i="46" s="1"/>
  <c r="BL145" i="46" s="1"/>
  <c r="BL146" i="46" s="1"/>
  <c r="BM143" i="46" s="1"/>
  <c r="AH29" i="49"/>
  <c r="AH32" i="49" s="1"/>
  <c r="AH36" i="49" s="1"/>
  <c r="BR2" i="46"/>
  <c r="BR2" i="28"/>
  <c r="BR2" i="49"/>
  <c r="BR2" i="44"/>
  <c r="AP59" i="49"/>
  <c r="BV3" i="44"/>
  <c r="BV3" i="46"/>
  <c r="BV9" i="44"/>
  <c r="BV10" i="44" s="1"/>
  <c r="BV13" i="44" s="1"/>
  <c r="BV3" i="28"/>
  <c r="BV3" i="49"/>
  <c r="AD39" i="49"/>
  <c r="AD42" i="49" s="1"/>
  <c r="BQ122" i="46" l="1"/>
  <c r="BS24" i="50"/>
  <c r="BS25" i="50" s="1"/>
  <c r="BS7" i="52"/>
  <c r="BS12" i="52" s="1"/>
  <c r="BT9" i="52" s="1"/>
  <c r="BS141" i="46"/>
  <c r="BR107" i="46"/>
  <c r="BR108" i="46" s="1"/>
  <c r="BR112" i="46" s="1"/>
  <c r="BR115" i="46" s="1"/>
  <c r="BR120" i="46" s="1"/>
  <c r="BR34" i="50"/>
  <c r="BR35" i="50" s="1"/>
  <c r="BR83" i="46"/>
  <c r="BR84" i="46" s="1"/>
  <c r="BR88" i="46" s="1"/>
  <c r="BR90" i="46" s="1"/>
  <c r="BR118" i="46" s="1"/>
  <c r="BR122" i="46" s="1"/>
  <c r="BR29" i="50"/>
  <c r="BR30" i="50" s="1"/>
  <c r="BR95" i="46"/>
  <c r="BR96" i="46" s="1"/>
  <c r="BR100" i="46" s="1"/>
  <c r="BR103" i="46" s="1"/>
  <c r="BR119" i="46" s="1"/>
  <c r="BS130" i="46"/>
  <c r="BS131" i="46" s="1"/>
  <c r="BS134" i="46" s="1"/>
  <c r="BS102" i="46"/>
  <c r="BS89" i="46"/>
  <c r="BS114" i="46"/>
  <c r="BP129" i="46"/>
  <c r="BP131" i="46" s="1"/>
  <c r="BP134" i="46" s="1"/>
  <c r="BP144" i="46"/>
  <c r="BU14" i="44"/>
  <c r="BT2" i="52"/>
  <c r="BT32" i="44"/>
  <c r="BT33" i="44" s="1"/>
  <c r="BT21" i="44"/>
  <c r="BT22" i="44" s="1"/>
  <c r="BT2" i="50"/>
  <c r="BT13" i="50"/>
  <c r="BT14" i="50" s="1"/>
  <c r="BT16" i="50" s="1"/>
  <c r="BT17" i="50" s="1"/>
  <c r="BT20" i="50" s="1"/>
  <c r="BT21" i="50" s="1"/>
  <c r="BT23" i="50" s="1"/>
  <c r="BM133" i="46"/>
  <c r="BM135" i="46" s="1"/>
  <c r="BM145" i="46" s="1"/>
  <c r="BM146" i="46" s="1"/>
  <c r="BN143" i="46" s="1"/>
  <c r="BR129" i="46"/>
  <c r="BR131" i="46" s="1"/>
  <c r="BR144" i="46"/>
  <c r="BS2" i="28"/>
  <c r="BS2" i="44"/>
  <c r="BS2" i="49"/>
  <c r="BS2" i="46"/>
  <c r="AQ59" i="49"/>
  <c r="AI26" i="49"/>
  <c r="AI29" i="49" s="1"/>
  <c r="AI32" i="49" s="1"/>
  <c r="BQ129" i="46" l="1"/>
  <c r="BQ131" i="46" s="1"/>
  <c r="BQ134" i="46" s="1"/>
  <c r="BQ144" i="46"/>
  <c r="BV14" i="44"/>
  <c r="BU2" i="52"/>
  <c r="BU13" i="50"/>
  <c r="BU14" i="50" s="1"/>
  <c r="BU16" i="50" s="1"/>
  <c r="BU17" i="50" s="1"/>
  <c r="BU20" i="50" s="1"/>
  <c r="BU21" i="50" s="1"/>
  <c r="BU23" i="50" s="1"/>
  <c r="BU32" i="44"/>
  <c r="BU33" i="44" s="1"/>
  <c r="BU21" i="44"/>
  <c r="BU22" i="44" s="1"/>
  <c r="BU2" i="50"/>
  <c r="BT24" i="50"/>
  <c r="BT25" i="50" s="1"/>
  <c r="BT7" i="52"/>
  <c r="BT12" i="52" s="1"/>
  <c r="BU9" i="52" s="1"/>
  <c r="BT141" i="46"/>
  <c r="BT130" i="46"/>
  <c r="BT131" i="46" s="1"/>
  <c r="BT134" i="46" s="1"/>
  <c r="BT114" i="46"/>
  <c r="BT89" i="46"/>
  <c r="BT102" i="46"/>
  <c r="BS95" i="46"/>
  <c r="BS96" i="46" s="1"/>
  <c r="BS100" i="46" s="1"/>
  <c r="BS103" i="46" s="1"/>
  <c r="BS119" i="46" s="1"/>
  <c r="BS34" i="50"/>
  <c r="BS35" i="50" s="1"/>
  <c r="BS83" i="46"/>
  <c r="BS84" i="46" s="1"/>
  <c r="BS88" i="46" s="1"/>
  <c r="BS90" i="46" s="1"/>
  <c r="BS118" i="46" s="1"/>
  <c r="BS107" i="46"/>
  <c r="BS108" i="46" s="1"/>
  <c r="BS112" i="46" s="1"/>
  <c r="BS115" i="46" s="1"/>
  <c r="BS120" i="46" s="1"/>
  <c r="BS122" i="46" s="1"/>
  <c r="BS29" i="50"/>
  <c r="BS30" i="50" s="1"/>
  <c r="BR134" i="46"/>
  <c r="BN133" i="46"/>
  <c r="BN135" i="46" s="1"/>
  <c r="BN145" i="46" s="1"/>
  <c r="BN146" i="46" s="1"/>
  <c r="BO143" i="46" s="1"/>
  <c r="BT2" i="49"/>
  <c r="BT2" i="28"/>
  <c r="BT2" i="44"/>
  <c r="BT2" i="46"/>
  <c r="H26" i="49"/>
  <c r="AR59" i="49"/>
  <c r="X59" i="49"/>
  <c r="BS129" i="46" l="1"/>
  <c r="BS144" i="46"/>
  <c r="BU24" i="50"/>
  <c r="BU25" i="50" s="1"/>
  <c r="BU7" i="52"/>
  <c r="BU12" i="52" s="1"/>
  <c r="BV9" i="52" s="1"/>
  <c r="BU141" i="46"/>
  <c r="BV2" i="52"/>
  <c r="BV2" i="50"/>
  <c r="BV13" i="50"/>
  <c r="BV14" i="50" s="1"/>
  <c r="BV16" i="50" s="1"/>
  <c r="BV17" i="50" s="1"/>
  <c r="BV20" i="50" s="1"/>
  <c r="BV21" i="50" s="1"/>
  <c r="BV23" i="50" s="1"/>
  <c r="BV21" i="44"/>
  <c r="BV22" i="44" s="1"/>
  <c r="BV32" i="44"/>
  <c r="BV33" i="44" s="1"/>
  <c r="BT95" i="46"/>
  <c r="BT96" i="46" s="1"/>
  <c r="BT100" i="46" s="1"/>
  <c r="BT103" i="46" s="1"/>
  <c r="BT119" i="46" s="1"/>
  <c r="BT34" i="50"/>
  <c r="BT35" i="50" s="1"/>
  <c r="BT83" i="46"/>
  <c r="BT84" i="46" s="1"/>
  <c r="BT88" i="46" s="1"/>
  <c r="BT90" i="46" s="1"/>
  <c r="BT118" i="46" s="1"/>
  <c r="BT29" i="50"/>
  <c r="BT30" i="50" s="1"/>
  <c r="BT107" i="46"/>
  <c r="BT108" i="46" s="1"/>
  <c r="BT112" i="46" s="1"/>
  <c r="BT115" i="46" s="1"/>
  <c r="BT120" i="46" s="1"/>
  <c r="BU130" i="46"/>
  <c r="BU131" i="46" s="1"/>
  <c r="BU89" i="46"/>
  <c r="BU114" i="46"/>
  <c r="BU102" i="46"/>
  <c r="BO133" i="46"/>
  <c r="BO135" i="46" s="1"/>
  <c r="BO145" i="46" s="1"/>
  <c r="BO146" i="46" s="1"/>
  <c r="BP143" i="46" s="1"/>
  <c r="BU2" i="28"/>
  <c r="BU2" i="44"/>
  <c r="BU2" i="46"/>
  <c r="BU2" i="49"/>
  <c r="H29" i="49"/>
  <c r="AS59" i="49"/>
  <c r="AE39" i="49"/>
  <c r="AE42" i="49" s="1"/>
  <c r="BU83" i="46" l="1"/>
  <c r="BU84" i="46" s="1"/>
  <c r="BU88" i="46" s="1"/>
  <c r="BU90" i="46" s="1"/>
  <c r="BU118" i="46" s="1"/>
  <c r="BU34" i="50"/>
  <c r="BU35" i="50" s="1"/>
  <c r="BU95" i="46"/>
  <c r="BU96" i="46" s="1"/>
  <c r="BU100" i="46" s="1"/>
  <c r="BU103" i="46" s="1"/>
  <c r="BU119" i="46" s="1"/>
  <c r="BU122" i="46" s="1"/>
  <c r="BU29" i="50"/>
  <c r="BU30" i="50" s="1"/>
  <c r="BU107" i="46"/>
  <c r="BU108" i="46" s="1"/>
  <c r="BU112" i="46" s="1"/>
  <c r="BU115" i="46" s="1"/>
  <c r="BU120" i="46" s="1"/>
  <c r="BV130" i="46"/>
  <c r="BV131" i="46" s="1"/>
  <c r="BV134" i="46" s="1"/>
  <c r="H33" i="44"/>
  <c r="BV114" i="46"/>
  <c r="BV89" i="46"/>
  <c r="BV102" i="46"/>
  <c r="BT122" i="46"/>
  <c r="BV7" i="52"/>
  <c r="BV12" i="52" s="1"/>
  <c r="BV141" i="46"/>
  <c r="H22" i="44"/>
  <c r="BV24" i="50"/>
  <c r="BV25" i="50" s="1"/>
  <c r="BU134" i="46"/>
  <c r="H131" i="46"/>
  <c r="H134" i="46" s="1"/>
  <c r="BP133" i="46"/>
  <c r="BP135" i="46" s="1"/>
  <c r="BP145" i="46" s="1"/>
  <c r="BP146" i="46" s="1"/>
  <c r="BQ143" i="46" s="1"/>
  <c r="BV2" i="46"/>
  <c r="BV2" i="28"/>
  <c r="BV2" i="44"/>
  <c r="BV2" i="49"/>
  <c r="AI36" i="49"/>
  <c r="H36" i="49" s="1"/>
  <c r="H32" i="49"/>
  <c r="AT59" i="49"/>
  <c r="H130" i="46" l="1"/>
  <c r="H102" i="46"/>
  <c r="H89" i="46"/>
  <c r="H114" i="46"/>
  <c r="H7" i="52"/>
  <c r="H141" i="46"/>
  <c r="H24" i="50"/>
  <c r="BT144" i="46"/>
  <c r="BT129" i="46"/>
  <c r="BV34" i="50"/>
  <c r="BV35" i="50" s="1"/>
  <c r="BV95" i="46"/>
  <c r="BV96" i="46" s="1"/>
  <c r="BV100" i="46" s="1"/>
  <c r="BV103" i="46" s="1"/>
  <c r="BV29" i="50"/>
  <c r="BV30" i="50" s="1"/>
  <c r="BV83" i="46"/>
  <c r="BV84" i="46" s="1"/>
  <c r="BV88" i="46" s="1"/>
  <c r="BV90" i="46" s="1"/>
  <c r="BV107" i="46"/>
  <c r="BV108" i="46" s="1"/>
  <c r="BV112" i="46" s="1"/>
  <c r="BV115" i="46" s="1"/>
  <c r="BV120" i="46" s="1"/>
  <c r="BU129" i="46"/>
  <c r="BU144" i="46"/>
  <c r="BQ133" i="46"/>
  <c r="BQ135" i="46" s="1"/>
  <c r="BQ145" i="46" s="1"/>
  <c r="BQ146" i="46" s="1"/>
  <c r="BR143" i="46" s="1"/>
  <c r="AU59" i="49"/>
  <c r="H103" i="46" l="1"/>
  <c r="H119" i="46" s="1"/>
  <c r="BV119" i="46"/>
  <c r="H115" i="46"/>
  <c r="H120" i="46" s="1"/>
  <c r="H90" i="46"/>
  <c r="H118" i="46" s="1"/>
  <c r="BV118" i="46"/>
  <c r="BV122" i="46" s="1"/>
  <c r="BR133" i="46"/>
  <c r="BR135" i="46" s="1"/>
  <c r="BR145" i="46" s="1"/>
  <c r="BR146" i="46"/>
  <c r="BS143" i="46" s="1"/>
  <c r="BV129" i="46"/>
  <c r="BV144" i="46"/>
  <c r="H122" i="46"/>
  <c r="H10" i="44"/>
  <c r="H13" i="44" s="1"/>
  <c r="AV59" i="49"/>
  <c r="AF39" i="49"/>
  <c r="AF42" i="49" s="1"/>
  <c r="Y59" i="49"/>
  <c r="BS133" i="46" l="1"/>
  <c r="BS135" i="46" s="1"/>
  <c r="BS145" i="46" s="1"/>
  <c r="BS146" i="46" s="1"/>
  <c r="BT143" i="46" s="1"/>
  <c r="H129" i="46"/>
  <c r="H144" i="46"/>
  <c r="AW59" i="49"/>
  <c r="BT133" i="46" l="1"/>
  <c r="BT135" i="46" s="1"/>
  <c r="BT145" i="46" s="1"/>
  <c r="BT146" i="46" s="1"/>
  <c r="BU143" i="46" s="1"/>
  <c r="AX59" i="49"/>
  <c r="BU133" i="46" l="1"/>
  <c r="BU135" i="46" s="1"/>
  <c r="BU145" i="46" s="1"/>
  <c r="BU146" i="46" s="1"/>
  <c r="BV143" i="46" s="1"/>
  <c r="AY59" i="49"/>
  <c r="AG39" i="49"/>
  <c r="AG42" i="49" s="1"/>
  <c r="BV133" i="46" l="1"/>
  <c r="BV135" i="46" s="1"/>
  <c r="AZ59" i="49"/>
  <c r="Z59" i="49"/>
  <c r="BV145" i="46" l="1"/>
  <c r="BV146" i="46" s="1"/>
  <c r="H135" i="46"/>
  <c r="H145" i="46" s="1"/>
  <c r="BA59" i="49"/>
  <c r="BB59" i="49" l="1"/>
  <c r="AH39" i="49"/>
  <c r="AH42" i="49" s="1"/>
  <c r="BC59" i="49" l="1"/>
  <c r="BD59" i="49" l="1"/>
  <c r="AA59" i="49"/>
  <c r="BE59" i="49" l="1"/>
  <c r="AI39" i="49"/>
  <c r="H39" i="49" l="1"/>
  <c r="AI42" i="49"/>
  <c r="BF59" i="49"/>
  <c r="BG59" i="49" l="1"/>
  <c r="AB59" i="49"/>
  <c r="BH59" i="49" l="1"/>
  <c r="BJ59" i="49" l="1"/>
  <c r="BI59" i="49"/>
  <c r="BK59" i="49" l="1"/>
  <c r="BL59" i="49" l="1"/>
  <c r="BM59" i="49" l="1"/>
  <c r="BN59" i="49" l="1"/>
  <c r="AD59" i="49"/>
  <c r="BO59" i="49" l="1"/>
  <c r="BP59" i="49" l="1"/>
  <c r="BQ59" i="49" l="1"/>
  <c r="BR59" i="49" l="1"/>
  <c r="BS59" i="49" l="1"/>
  <c r="BT59" i="49" l="1"/>
  <c r="BU59" i="49" l="1"/>
  <c r="AF59" i="49"/>
  <c r="BV59" i="49" l="1"/>
  <c r="AG59" i="49" l="1"/>
  <c r="AH59" i="49" l="1"/>
  <c r="AI59" i="49" l="1"/>
  <c r="H19" i="49" l="1"/>
  <c r="AE59" i="49" l="1"/>
  <c r="AC59" i="49"/>
  <c r="W59" i="49"/>
  <c r="H42" i="49" l="1"/>
</calcChain>
</file>

<file path=xl/sharedStrings.xml><?xml version="1.0" encoding="utf-8"?>
<sst xmlns="http://schemas.openxmlformats.org/spreadsheetml/2006/main" count="266" uniqueCount="156">
  <si>
    <t>Model column counter</t>
  </si>
  <si>
    <t>First model column flag</t>
  </si>
  <si>
    <t>First date of time ruler</t>
  </si>
  <si>
    <t>flag</t>
  </si>
  <si>
    <t>date</t>
  </si>
  <si>
    <t>Profit before tax</t>
  </si>
  <si>
    <t>Profit after tax</t>
  </si>
  <si>
    <t>BALANCE SHEET</t>
  </si>
  <si>
    <t>Total assets</t>
  </si>
  <si>
    <t>Total liabilities and shareholder funds</t>
  </si>
  <si>
    <t>CASH FLOW PAYMENT CASCADE</t>
  </si>
  <si>
    <t>Cash flow available to shareholders</t>
  </si>
  <si>
    <t>Cash flow available for dividends</t>
  </si>
  <si>
    <t>%</t>
  </si>
  <si>
    <t>Model period ending</t>
  </si>
  <si>
    <t>counter</t>
  </si>
  <si>
    <t>Unit</t>
  </si>
  <si>
    <t>Total</t>
  </si>
  <si>
    <t>Constant</t>
  </si>
  <si>
    <t>Assets</t>
  </si>
  <si>
    <t>Liabilities</t>
  </si>
  <si>
    <t>Net cash flow</t>
  </si>
  <si>
    <t>Cash flow available for debt service (CFADS)</t>
  </si>
  <si>
    <t>INCOME STATEMENT</t>
  </si>
  <si>
    <t>Retained earnings</t>
  </si>
  <si>
    <t>EUR 000s</t>
  </si>
  <si>
    <t>[Tax expense]</t>
  </si>
  <si>
    <t>[Dividends declared &amp; paid]</t>
  </si>
  <si>
    <t>[Tax paid]</t>
  </si>
  <si>
    <t>[Senior debt interest expense]</t>
  </si>
  <si>
    <t>[Senior debt principal repayment]</t>
  </si>
  <si>
    <t>[Share capital redemption]</t>
  </si>
  <si>
    <t>[Ongoing capital expenditure]</t>
  </si>
  <si>
    <t>[Non current assets balance]</t>
  </si>
  <si>
    <t>[Accounts receivable balance]</t>
  </si>
  <si>
    <t>[Retained cash balance]</t>
  </si>
  <si>
    <t>[Accounts payable balance]</t>
  </si>
  <si>
    <t>[Deferred tax balance]</t>
  </si>
  <si>
    <t>[Share capital balance]</t>
  </si>
  <si>
    <t>[Retained earnings balance]</t>
  </si>
  <si>
    <t>EBITDA</t>
  </si>
  <si>
    <t>[Accounting depreciation]</t>
  </si>
  <si>
    <t>Pre tax pre financing cash flow</t>
  </si>
  <si>
    <t>Senior debt profile 1 - 7.5 years</t>
  </si>
  <si>
    <t>Senior debt profile 2 - 10 years</t>
  </si>
  <si>
    <t>Senior debt profile 3 - 15 years</t>
  </si>
  <si>
    <t>[Revenue]</t>
  </si>
  <si>
    <t>[Operating costs]</t>
  </si>
  <si>
    <t>[Senior debt balance]</t>
  </si>
  <si>
    <t>[Revenue received]</t>
  </si>
  <si>
    <t>[Operating costs paid]</t>
  </si>
  <si>
    <t>Operating cash flow</t>
  </si>
  <si>
    <t>Comment</t>
  </si>
  <si>
    <t>Planes - domestic chartered</t>
  </si>
  <si>
    <t>Planes - domestic scheduled</t>
  </si>
  <si>
    <t>Planes - international chartered</t>
  </si>
  <si>
    <t>Planes - international scheduled</t>
  </si>
  <si>
    <t>planes</t>
  </si>
  <si>
    <t>landings / plane</t>
  </si>
  <si>
    <t>Landings per plane - domestic chartered</t>
  </si>
  <si>
    <t>Landings per plane - domestic scheduled</t>
  </si>
  <si>
    <t>Landings per plane - international chartered</t>
  </si>
  <si>
    <t>Landings per plane - international scheduled</t>
  </si>
  <si>
    <t>Domestic scheduled landings</t>
  </si>
  <si>
    <t>landings</t>
  </si>
  <si>
    <t>OPERATING REVENUE</t>
  </si>
  <si>
    <t>Landings</t>
  </si>
  <si>
    <t>International scheduled landings</t>
  </si>
  <si>
    <t>Total landings</t>
  </si>
  <si>
    <t>Passenger landing tax</t>
  </si>
  <si>
    <t>International chartered landings</t>
  </si>
  <si>
    <t>Domestic chartered landings</t>
  </si>
  <si>
    <t>Total passengers</t>
  </si>
  <si>
    <t>Domestic chartereded passengers per landing</t>
  </si>
  <si>
    <t>pax / landing</t>
  </si>
  <si>
    <t>passengers</t>
  </si>
  <si>
    <t>Domestic scheduled passengers per landing</t>
  </si>
  <si>
    <t>International chartereded passengers per landing</t>
  </si>
  <si>
    <t>International scheduled passengers per landing</t>
  </si>
  <si>
    <t>Passenger landing tax (PLT)</t>
  </si>
  <si>
    <t>Passengers per landing</t>
  </si>
  <si>
    <t>Aircraft capacity - domestic chartereded</t>
  </si>
  <si>
    <t>seats</t>
  </si>
  <si>
    <t>Domestic chartereded average aircraft occupancy</t>
  </si>
  <si>
    <t>Aircraft capacity - domestic scheduled</t>
  </si>
  <si>
    <t>Domestic scheduled average aircraft occupancy</t>
  </si>
  <si>
    <t>Aircraft capacity - international chartereded</t>
  </si>
  <si>
    <t>International chartereded average aircraft occupancy</t>
  </si>
  <si>
    <t>Aircraft capacity - international scheduled</t>
  </si>
  <si>
    <t>International scheduled average aircraft occupancy</t>
  </si>
  <si>
    <t>Total Passengers - domestic</t>
  </si>
  <si>
    <t>Total passengers - domestic chartered</t>
  </si>
  <si>
    <t>Total passengers - domestic scheduled</t>
  </si>
  <si>
    <t>Total passengers - international chartered</t>
  </si>
  <si>
    <t>Total passengers - international scheduled</t>
  </si>
  <si>
    <t>Total Passengers - international</t>
  </si>
  <si>
    <t>Summary of landings</t>
  </si>
  <si>
    <t>Summary of total passengers</t>
  </si>
  <si>
    <t>Units in thousand</t>
  </si>
  <si>
    <t>units</t>
  </si>
  <si>
    <t>Forecast period flag</t>
  </si>
  <si>
    <t>Retail revenue</t>
  </si>
  <si>
    <t>Domestic retail revenue</t>
  </si>
  <si>
    <t>Airport share of passenger spend</t>
  </si>
  <si>
    <t>EUR / pax</t>
  </si>
  <si>
    <t>unit</t>
  </si>
  <si>
    <t>CPI escalation factor</t>
  </si>
  <si>
    <t>factor</t>
  </si>
  <si>
    <t>Forecast domestic retail revenue</t>
  </si>
  <si>
    <t>International retail revenue</t>
  </si>
  <si>
    <t>Forecast international retail revenue</t>
  </si>
  <si>
    <t>Revenue summary</t>
  </si>
  <si>
    <t>[Car park revenue]</t>
  </si>
  <si>
    <t>Operating revenue</t>
  </si>
  <si>
    <t>Retail spend per domestic passenger</t>
  </si>
  <si>
    <t>Retail spend per international passenger</t>
  </si>
  <si>
    <t>CONSUMER PRICE INDEX ("CPI") ESCALATION</t>
  </si>
  <si>
    <t>% p.a.</t>
  </si>
  <si>
    <t>CPI inflation rate per annum</t>
  </si>
  <si>
    <t>Periodic CPI inflation rate</t>
  </si>
  <si>
    <t>Ground handling escalation factor</t>
  </si>
  <si>
    <t>O&amp;M escalation factor</t>
  </si>
  <si>
    <t>FLAGS</t>
  </si>
  <si>
    <t>Acquisition / initial balance date flag</t>
  </si>
  <si>
    <t>Last forecast period date</t>
  </si>
  <si>
    <t xml:space="preserve">Acquisition / initial balance date </t>
  </si>
  <si>
    <t>Length of forecast period</t>
  </si>
  <si>
    <t>years</t>
  </si>
  <si>
    <t>Months in a year</t>
  </si>
  <si>
    <t>months</t>
  </si>
  <si>
    <t>Start of inflation forecast year</t>
  </si>
  <si>
    <t>Average PLT per passenger</t>
  </si>
  <si>
    <t>CPI index as at acquisition date</t>
  </si>
  <si>
    <t>index</t>
  </si>
  <si>
    <t>CPI index as at O&amp;M signature date</t>
  </si>
  <si>
    <t>CPI index as at ground handling signature date</t>
  </si>
  <si>
    <t>Acquisition / initial balance date</t>
  </si>
  <si>
    <t>Forecast PLT revenue</t>
  </si>
  <si>
    <t>Semi annual periods in a year</t>
  </si>
  <si>
    <t>periods</t>
  </si>
  <si>
    <t>ACCOUNTS RECEIVABLE BALANCE</t>
  </si>
  <si>
    <t>Accounts receivable balance</t>
  </si>
  <si>
    <t>Accounts receivable balance BEG</t>
  </si>
  <si>
    <t>plus</t>
  </si>
  <si>
    <t>less</t>
  </si>
  <si>
    <t>CASH IN FROM OPERATING REVENUE</t>
  </si>
  <si>
    <t>Accounts receivable days</t>
  </si>
  <si>
    <t>days</t>
  </si>
  <si>
    <t>Cash in from current period invoices</t>
  </si>
  <si>
    <t>Cash in from operating revenue</t>
  </si>
  <si>
    <t>[Actual days between model period end dates]</t>
  </si>
  <si>
    <t>[Capital expenditure]</t>
  </si>
  <si>
    <t>Fixed assets balance</t>
  </si>
  <si>
    <t>Fixed assets balance BEG</t>
  </si>
  <si>
    <t>[Depreciation or disposals]</t>
  </si>
  <si>
    <t>Fixed assets - initial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</si>
</sst>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_);_(* \(#,##0\);_(* &quot;-&quot;_);_(@_)"/>
    <numFmt numFmtId="165" formatCode="_(&quot;£&quot;* #,##0_);_(&quot;£&quot;* \(#,##0\);_(&quot;£&quot;* &quot;-&quot;_);_(@_)"/>
    <numFmt numFmtId="166" formatCode="_(&quot;£&quot;* #,##0.00_);_(&quot;£&quot;* \(#,##0.00\);_(&quot;£&quot;* &quot;-&quot;??_);_(@_)"/>
    <numFmt numFmtId="167" formatCode="#,##0_);\(#,##0\);&quot;-  &quot;;&quot; &quot;@"/>
    <numFmt numFmtId="168" formatCode="#,##0_);\(#,##0\);&quot;-  &quot;;&quot; &quot;@&quot; &quot;"/>
    <numFmt numFmtId="169" formatCode="0.00%_);\-0.00%_);&quot;-  &quot;;&quot; &quot;@&quot; &quot;"/>
    <numFmt numFmtId="170" formatCode="#,##0.0000_);\(#,##0.0000\);&quot;-  &quot;;&quot; &quot;@&quot; &quot;"/>
    <numFmt numFmtId="171" formatCode="###0_);\(###0\);&quot;-  &quot;;&quot; &quot;@&quot; &quot;"/>
    <numFmt numFmtId="172" formatCode="dd\ mmm\ yyyy_);\(###0\);&quot;-  &quot;;&quot; &quot;@&quot; &quot;"/>
    <numFmt numFmtId="173" formatCode="dd\ mmm\ yy_);\(###0\);&quot;-  &quot;;&quot; &quot;@&quot; &quot;"/>
    <numFmt numFmtId="174" formatCode="#,##0.00_);\(#,##0.00\);&quot;-  &quot;;&quot; &quot;@&quot; &quot;"/>
    <numFmt numFmtId="175" formatCode="#,##0.0_);\(#,##0.0\);&quot;-  &quot;;&quot; &quot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</borders>
  <cellStyleXfs count="12">
    <xf numFmtId="168" fontId="0" fillId="0" borderId="0" applyFont="0" applyFill="0" applyBorder="0" applyProtection="0">
      <alignment vertical="top"/>
    </xf>
    <xf numFmtId="167" fontId="3" fillId="0" borderId="0" applyFont="0" applyFill="0" applyBorder="0" applyProtection="0">
      <alignment vertical="top"/>
    </xf>
    <xf numFmtId="172" fontId="1" fillId="0" borderId="0" applyFont="0" applyFill="0" applyBorder="0" applyProtection="0">
      <alignment vertical="top"/>
    </xf>
    <xf numFmtId="173" fontId="1" fillId="0" borderId="0" applyFont="0" applyFill="0" applyBorder="0" applyProtection="0">
      <alignment vertical="top"/>
    </xf>
    <xf numFmtId="170" fontId="1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3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</cellStyleXfs>
  <cellXfs count="198">
    <xf numFmtId="168" fontId="0" fillId="0" borderId="0" xfId="0" applyAlignment="1">
      <alignment vertical="top"/>
    </xf>
    <xf numFmtId="167" fontId="5" fillId="0" borderId="0" xfId="1" applyFont="1" applyFill="1" applyAlignment="1">
      <alignment vertical="top"/>
    </xf>
    <xf numFmtId="167" fontId="3" fillId="0" borderId="0" xfId="1" applyFont="1" applyAlignment="1">
      <alignment horizontal="right" vertical="top"/>
    </xf>
    <xf numFmtId="167" fontId="3" fillId="0" borderId="0" xfId="1" applyFont="1" applyAlignment="1">
      <alignment vertical="top"/>
    </xf>
    <xf numFmtId="167" fontId="5" fillId="0" borderId="0" xfId="1" applyFont="1" applyAlignment="1">
      <alignment vertical="top"/>
    </xf>
    <xf numFmtId="167" fontId="0" fillId="0" borderId="0" xfId="1" applyFont="1" applyBorder="1" applyAlignment="1">
      <alignment vertical="top"/>
    </xf>
    <xf numFmtId="167" fontId="7" fillId="0" borderId="0" xfId="1" applyFont="1" applyBorder="1" applyAlignment="1">
      <alignment vertical="top"/>
    </xf>
    <xf numFmtId="167" fontId="6" fillId="0" borderId="0" xfId="1" applyFont="1" applyFill="1" applyAlignment="1">
      <alignment vertical="top"/>
    </xf>
    <xf numFmtId="167" fontId="1" fillId="0" borderId="0" xfId="1" applyFont="1" applyFill="1" applyAlignment="1">
      <alignment vertical="top"/>
    </xf>
    <xf numFmtId="167" fontId="3" fillId="0" borderId="0" xfId="1" applyFont="1" applyFill="1" applyBorder="1" applyAlignment="1">
      <alignment vertical="top"/>
    </xf>
    <xf numFmtId="172" fontId="5" fillId="0" borderId="0" xfId="2" applyFont="1" applyFill="1" applyAlignment="1">
      <alignment vertical="top"/>
    </xf>
    <xf numFmtId="167" fontId="1" fillId="0" borderId="0" xfId="1" applyFont="1" applyAlignment="1">
      <alignment horizontal="right" vertical="top"/>
    </xf>
    <xf numFmtId="167" fontId="1" fillId="0" borderId="0" xfId="1" applyFont="1" applyAlignment="1">
      <alignment vertical="top"/>
    </xf>
    <xf numFmtId="172" fontId="3" fillId="0" borderId="0" xfId="2" applyFont="1" applyAlignment="1">
      <alignment vertical="top"/>
    </xf>
    <xf numFmtId="167" fontId="5" fillId="0" borderId="0" xfId="1" applyFont="1" applyFill="1" applyBorder="1" applyAlignment="1">
      <alignment vertical="top"/>
    </xf>
    <xf numFmtId="167" fontId="3" fillId="0" borderId="0" xfId="1" applyFont="1" applyFill="1" applyAlignment="1">
      <alignment vertical="top"/>
    </xf>
    <xf numFmtId="167" fontId="8" fillId="0" borderId="0" xfId="1" applyFont="1" applyBorder="1" applyAlignment="1">
      <alignment vertical="top"/>
    </xf>
    <xf numFmtId="167" fontId="8" fillId="0" borderId="0" xfId="1" applyFont="1" applyAlignment="1">
      <alignment vertical="top"/>
    </xf>
    <xf numFmtId="167" fontId="8" fillId="0" borderId="0" xfId="1" applyFont="1" applyFill="1" applyAlignment="1">
      <alignment vertical="top"/>
    </xf>
    <xf numFmtId="167" fontId="8" fillId="0" borderId="0" xfId="1" applyFont="1" applyFill="1" applyBorder="1" applyAlignment="1">
      <alignment vertical="top"/>
    </xf>
    <xf numFmtId="167" fontId="4" fillId="0" borderId="0" xfId="1" applyFont="1" applyFill="1" applyAlignment="1">
      <alignment vertical="top"/>
    </xf>
    <xf numFmtId="167" fontId="1" fillId="0" borderId="0" xfId="1" applyFont="1" applyFill="1" applyAlignment="1">
      <alignment horizontal="right" vertical="top"/>
    </xf>
    <xf numFmtId="167" fontId="4" fillId="0" borderId="0" xfId="1" applyFont="1" applyFill="1" applyBorder="1" applyAlignment="1">
      <alignment vertical="top"/>
    </xf>
    <xf numFmtId="169" fontId="8" fillId="0" borderId="0" xfId="5" applyFont="1" applyFill="1" applyAlignment="1">
      <alignment vertical="top"/>
    </xf>
    <xf numFmtId="167" fontId="1" fillId="0" borderId="0" xfId="1" applyFont="1" applyBorder="1" applyAlignment="1">
      <alignment vertical="top"/>
    </xf>
    <xf numFmtId="173" fontId="5" fillId="0" borderId="0" xfId="3" applyFont="1">
      <alignment vertical="top"/>
    </xf>
    <xf numFmtId="173" fontId="5" fillId="0" borderId="0" xfId="3" applyFont="1" applyFill="1">
      <alignment vertical="top"/>
    </xf>
    <xf numFmtId="167" fontId="10" fillId="0" borderId="0" xfId="1" applyFont="1" applyFill="1" applyAlignment="1">
      <alignment vertical="top"/>
    </xf>
    <xf numFmtId="173" fontId="9" fillId="0" borderId="0" xfId="3" applyFont="1">
      <alignment vertical="top"/>
    </xf>
    <xf numFmtId="167" fontId="1" fillId="0" borderId="0" xfId="1" applyFont="1" applyFill="1">
      <alignment vertical="top"/>
    </xf>
    <xf numFmtId="168" fontId="4" fillId="0" borderId="0" xfId="0" applyFont="1" applyFill="1" applyBorder="1">
      <alignment vertical="top"/>
    </xf>
    <xf numFmtId="168" fontId="1" fillId="0" borderId="0" xfId="0" applyFont="1" applyFill="1" applyBorder="1">
      <alignment vertical="top"/>
    </xf>
    <xf numFmtId="173" fontId="3" fillId="0" borderId="0" xfId="3" applyFont="1">
      <alignment vertical="top"/>
    </xf>
    <xf numFmtId="169" fontId="5" fillId="0" borderId="0" xfId="5" applyFont="1" applyFill="1">
      <alignment vertical="top"/>
    </xf>
    <xf numFmtId="168" fontId="3" fillId="0" borderId="0" xfId="0" applyFont="1" applyFill="1" applyAlignment="1">
      <alignment vertical="top"/>
    </xf>
    <xf numFmtId="167" fontId="1" fillId="0" borderId="0" xfId="1" applyFont="1" applyFill="1" applyBorder="1" applyAlignment="1">
      <alignment vertical="top"/>
    </xf>
    <xf numFmtId="173" fontId="1" fillId="0" borderId="0" xfId="3" applyFont="1" applyFill="1" applyAlignment="1">
      <alignment vertical="top"/>
    </xf>
    <xf numFmtId="167" fontId="1" fillId="0" borderId="1" xfId="1" applyFont="1" applyBorder="1" applyAlignment="1">
      <alignment vertical="top"/>
    </xf>
    <xf numFmtId="167" fontId="3" fillId="0" borderId="1" xfId="1" applyFont="1" applyFill="1" applyBorder="1" applyAlignment="1">
      <alignment vertical="top"/>
    </xf>
    <xf numFmtId="167" fontId="3" fillId="0" borderId="1" xfId="1" applyFont="1" applyBorder="1" applyAlignment="1">
      <alignment vertical="top"/>
    </xf>
    <xf numFmtId="167" fontId="8" fillId="0" borderId="1" xfId="1" applyFont="1" applyBorder="1" applyAlignment="1">
      <alignment vertical="top"/>
    </xf>
    <xf numFmtId="168" fontId="5" fillId="0" borderId="2" xfId="0" applyFont="1" applyBorder="1" applyAlignment="1">
      <alignment horizontal="right" vertical="top"/>
    </xf>
    <xf numFmtId="168" fontId="5" fillId="0" borderId="2" xfId="0" applyFont="1" applyBorder="1" applyAlignment="1">
      <alignment vertical="top"/>
    </xf>
    <xf numFmtId="173" fontId="4" fillId="0" borderId="0" xfId="3" applyFont="1" applyFill="1">
      <alignment vertical="top"/>
    </xf>
    <xf numFmtId="173" fontId="1" fillId="0" borderId="0" xfId="3" applyFont="1" applyAlignment="1">
      <alignment horizontal="right" vertical="top"/>
    </xf>
    <xf numFmtId="168" fontId="5" fillId="0" borderId="0" xfId="0" applyFont="1" applyBorder="1">
      <alignment vertical="top"/>
    </xf>
    <xf numFmtId="167" fontId="1" fillId="2" borderId="0" xfId="1" applyFont="1" applyFill="1" applyAlignment="1">
      <alignment vertical="top"/>
    </xf>
    <xf numFmtId="168" fontId="8" fillId="0" borderId="0" xfId="0" applyFont="1" applyFill="1">
      <alignment vertical="top"/>
    </xf>
    <xf numFmtId="173" fontId="1" fillId="0" borderId="0" xfId="3" applyFont="1" applyFill="1" applyAlignment="1">
      <alignment horizontal="right" vertical="top"/>
    </xf>
    <xf numFmtId="167" fontId="1" fillId="0" borderId="0" xfId="1" applyFont="1" applyFill="1" applyBorder="1">
      <alignment vertical="top"/>
    </xf>
    <xf numFmtId="167" fontId="0" fillId="0" borderId="0" xfId="1" applyFont="1" applyFill="1" applyBorder="1" applyAlignment="1">
      <alignment vertical="top"/>
    </xf>
    <xf numFmtId="173" fontId="9" fillId="0" borderId="0" xfId="3" applyFont="1" applyFill="1" applyBorder="1">
      <alignment vertical="top"/>
    </xf>
    <xf numFmtId="173" fontId="1" fillId="0" borderId="0" xfId="3" applyFont="1" applyFill="1" applyBorder="1" applyAlignment="1">
      <alignment vertical="top"/>
    </xf>
    <xf numFmtId="168" fontId="8" fillId="0" borderId="0" xfId="0" applyFont="1" applyFill="1" applyBorder="1">
      <alignment vertical="top"/>
    </xf>
    <xf numFmtId="169" fontId="1" fillId="0" borderId="0" xfId="5" applyFont="1" applyFill="1" applyBorder="1">
      <alignment vertical="top"/>
    </xf>
    <xf numFmtId="167" fontId="1" fillId="2" borderId="0" xfId="1" applyFont="1" applyFill="1" applyBorder="1" applyAlignment="1">
      <alignment vertical="top"/>
    </xf>
    <xf numFmtId="167" fontId="1" fillId="0" borderId="0" xfId="1" applyFont="1" applyFill="1" applyBorder="1" applyAlignment="1">
      <alignment horizontal="right" vertical="top"/>
    </xf>
    <xf numFmtId="167" fontId="10" fillId="0" borderId="0" xfId="1" applyFont="1" applyFill="1" applyBorder="1" applyAlignment="1">
      <alignment vertical="top"/>
    </xf>
    <xf numFmtId="173" fontId="5" fillId="0" borderId="0" xfId="3" applyFont="1" applyFill="1" applyBorder="1">
      <alignment vertical="top"/>
    </xf>
    <xf numFmtId="173" fontId="4" fillId="0" borderId="0" xfId="3" applyFont="1" applyFill="1" applyBorder="1">
      <alignment vertical="top"/>
    </xf>
    <xf numFmtId="173" fontId="1" fillId="0" borderId="0" xfId="3" applyFont="1" applyFill="1" applyBorder="1" applyAlignment="1">
      <alignment horizontal="right" vertical="top"/>
    </xf>
    <xf numFmtId="167" fontId="5" fillId="0" borderId="0" xfId="1" applyFont="1" applyFill="1" applyBorder="1">
      <alignment vertical="top"/>
    </xf>
    <xf numFmtId="167" fontId="4" fillId="0" borderId="0" xfId="1" applyFont="1" applyFill="1" applyBorder="1">
      <alignment vertical="top"/>
    </xf>
    <xf numFmtId="168" fontId="5" fillId="0" borderId="0" xfId="0" applyFont="1" applyFill="1" applyBorder="1">
      <alignment vertical="top"/>
    </xf>
    <xf numFmtId="172" fontId="5" fillId="0" borderId="0" xfId="2" applyFont="1" applyFill="1" applyBorder="1" applyAlignment="1">
      <alignment vertical="top"/>
    </xf>
    <xf numFmtId="173" fontId="5" fillId="0" borderId="0" xfId="3" applyFont="1" applyFill="1" applyBorder="1" applyAlignment="1">
      <alignment vertical="top"/>
    </xf>
    <xf numFmtId="173" fontId="4" fillId="0" borderId="0" xfId="3" applyFont="1" applyFill="1" applyBorder="1" applyAlignment="1">
      <alignment vertical="top"/>
    </xf>
    <xf numFmtId="172" fontId="4" fillId="0" borderId="0" xfId="2" applyFont="1" applyFill="1" applyAlignment="1">
      <alignment vertical="top"/>
    </xf>
    <xf numFmtId="172" fontId="1" fillId="0" borderId="0" xfId="2" applyFont="1" applyFill="1" applyAlignment="1">
      <alignment horizontal="right" vertical="top"/>
    </xf>
    <xf numFmtId="169" fontId="1" fillId="0" borderId="0" xfId="5" applyFont="1" applyFill="1" applyAlignment="1">
      <alignment vertical="top"/>
    </xf>
    <xf numFmtId="167" fontId="1" fillId="2" borderId="0" xfId="1" applyNumberFormat="1" applyFont="1" applyFill="1" applyAlignment="1">
      <alignment vertical="top"/>
    </xf>
    <xf numFmtId="167" fontId="8" fillId="2" borderId="0" xfId="1" applyFont="1" applyFill="1" applyAlignment="1">
      <alignment vertical="top"/>
    </xf>
    <xf numFmtId="168" fontId="1" fillId="0" borderId="0" xfId="0" applyFont="1">
      <alignment vertical="top"/>
    </xf>
    <xf numFmtId="168" fontId="5" fillId="0" borderId="0" xfId="0" applyFont="1" applyBorder="1" applyAlignment="1">
      <alignment vertical="top"/>
    </xf>
    <xf numFmtId="167" fontId="11" fillId="0" borderId="0" xfId="1" applyFont="1" applyFill="1" applyAlignment="1">
      <alignment vertical="top"/>
    </xf>
    <xf numFmtId="168" fontId="5" fillId="0" borderId="0" xfId="0" applyFont="1" applyBorder="1" applyAlignment="1">
      <alignment horizontal="right" vertical="top"/>
    </xf>
    <xf numFmtId="173" fontId="11" fillId="0" borderId="0" xfId="3" applyFont="1" applyBorder="1">
      <alignment vertical="top"/>
    </xf>
    <xf numFmtId="173" fontId="9" fillId="0" borderId="0" xfId="3" applyFont="1" applyBorder="1">
      <alignment vertical="top"/>
    </xf>
    <xf numFmtId="167" fontId="5" fillId="2" borderId="0" xfId="1" applyFont="1" applyFill="1" applyBorder="1" applyAlignment="1">
      <alignment vertical="top"/>
    </xf>
    <xf numFmtId="167" fontId="4" fillId="2" borderId="0" xfId="1" applyFont="1" applyFill="1" applyBorder="1" applyAlignment="1">
      <alignment vertical="top"/>
    </xf>
    <xf numFmtId="167" fontId="1" fillId="2" borderId="0" xfId="1" applyFont="1" applyFill="1" applyBorder="1" applyAlignment="1">
      <alignment horizontal="right" vertical="top"/>
    </xf>
    <xf numFmtId="167" fontId="8" fillId="2" borderId="0" xfId="1" applyFont="1" applyFill="1" applyBorder="1" applyAlignment="1">
      <alignment vertical="top"/>
    </xf>
    <xf numFmtId="167" fontId="7" fillId="2" borderId="0" xfId="1" applyFont="1" applyFill="1" applyAlignment="1">
      <alignment vertical="top"/>
    </xf>
    <xf numFmtId="168" fontId="5" fillId="0" borderId="0" xfId="0" applyFont="1" applyFill="1">
      <alignment vertical="top"/>
    </xf>
    <xf numFmtId="168" fontId="4" fillId="0" borderId="0" xfId="0" applyFont="1" applyFill="1">
      <alignment vertical="top"/>
    </xf>
    <xf numFmtId="168" fontId="1" fillId="0" borderId="0" xfId="0" applyFont="1" applyFill="1">
      <alignment vertical="top"/>
    </xf>
    <xf numFmtId="168" fontId="5" fillId="0" borderId="0" xfId="0" applyFont="1">
      <alignment vertical="top"/>
    </xf>
    <xf numFmtId="168" fontId="6" fillId="0" borderId="0" xfId="0" applyFont="1" applyFill="1">
      <alignment vertical="top"/>
    </xf>
    <xf numFmtId="168" fontId="14" fillId="0" borderId="0" xfId="0" applyFont="1">
      <alignment vertical="top"/>
    </xf>
    <xf numFmtId="168" fontId="14" fillId="0" borderId="0" xfId="0" applyFont="1" applyFill="1">
      <alignment vertical="top"/>
    </xf>
    <xf numFmtId="168" fontId="15" fillId="0" borderId="0" xfId="0" applyFont="1" applyFill="1">
      <alignment vertical="top"/>
    </xf>
    <xf numFmtId="168" fontId="16" fillId="0" borderId="0" xfId="0" applyFont="1">
      <alignment vertical="top"/>
    </xf>
    <xf numFmtId="168" fontId="16" fillId="0" borderId="0" xfId="0" applyFont="1" applyFill="1" applyBorder="1">
      <alignment vertical="top"/>
    </xf>
    <xf numFmtId="168" fontId="1" fillId="3" borderId="0" xfId="0" applyFont="1" applyFill="1">
      <alignment vertical="top"/>
    </xf>
    <xf numFmtId="169" fontId="5" fillId="0" borderId="0" xfId="5" applyFont="1">
      <alignment vertical="top"/>
    </xf>
    <xf numFmtId="169" fontId="6" fillId="0" borderId="0" xfId="5" applyFont="1" applyFill="1">
      <alignment vertical="top"/>
    </xf>
    <xf numFmtId="169" fontId="1" fillId="0" borderId="0" xfId="5" applyFont="1">
      <alignment vertical="top"/>
    </xf>
    <xf numFmtId="169" fontId="1" fillId="3" borderId="0" xfId="5" applyFont="1" applyFill="1">
      <alignment vertical="top"/>
    </xf>
    <xf numFmtId="167" fontId="1" fillId="0" borderId="3" xfId="1" applyFont="1" applyBorder="1" applyAlignment="1">
      <alignment vertical="top"/>
    </xf>
    <xf numFmtId="167" fontId="5" fillId="2" borderId="0" xfId="1" applyFont="1" applyFill="1" applyAlignment="1">
      <alignment vertical="top"/>
    </xf>
    <xf numFmtId="167" fontId="6" fillId="2" borderId="0" xfId="1" applyFont="1" applyFill="1" applyAlignment="1">
      <alignment vertical="top"/>
    </xf>
    <xf numFmtId="167" fontId="1" fillId="2" borderId="0" xfId="1" applyFont="1" applyFill="1" applyAlignment="1">
      <alignment horizontal="right" vertical="top"/>
    </xf>
    <xf numFmtId="167" fontId="1" fillId="3" borderId="0" xfId="1" applyFont="1" applyFill="1" applyAlignment="1">
      <alignment vertical="top"/>
    </xf>
    <xf numFmtId="168" fontId="16" fillId="0" borderId="3" xfId="0" applyFont="1" applyBorder="1">
      <alignment vertical="top"/>
    </xf>
    <xf numFmtId="168" fontId="1" fillId="0" borderId="3" xfId="0" applyFont="1" applyBorder="1">
      <alignment vertical="top"/>
    </xf>
    <xf numFmtId="170" fontId="1" fillId="0" borderId="0" xfId="4" applyFont="1" applyFill="1">
      <alignment vertical="top"/>
    </xf>
    <xf numFmtId="170" fontId="1" fillId="0" borderId="0" xfId="4" applyFont="1" applyFill="1" applyBorder="1">
      <alignment vertical="top"/>
    </xf>
    <xf numFmtId="167" fontId="1" fillId="0" borderId="0" xfId="1" applyNumberFormat="1" applyFont="1" applyAlignment="1">
      <alignment vertical="top"/>
    </xf>
    <xf numFmtId="170" fontId="1" fillId="0" borderId="0" xfId="4" applyFont="1">
      <alignment vertical="top"/>
    </xf>
    <xf numFmtId="174" fontId="1" fillId="3" borderId="0" xfId="4" applyNumberFormat="1" applyFont="1" applyFill="1">
      <alignment vertical="top"/>
    </xf>
    <xf numFmtId="174" fontId="1" fillId="0" borderId="0" xfId="4" applyNumberFormat="1" applyFont="1" applyFill="1">
      <alignment vertical="top"/>
    </xf>
    <xf numFmtId="168" fontId="1" fillId="0" borderId="0" xfId="4" applyNumberFormat="1" applyFont="1" applyFill="1">
      <alignment vertical="top"/>
    </xf>
    <xf numFmtId="168" fontId="1" fillId="0" borderId="0" xfId="4" applyNumberFormat="1" applyFont="1">
      <alignment vertical="top"/>
    </xf>
    <xf numFmtId="167" fontId="10" fillId="0" borderId="0" xfId="10" applyFont="1" applyFill="1" applyAlignment="1">
      <alignment vertical="top"/>
    </xf>
    <xf numFmtId="167" fontId="5" fillId="0" borderId="0" xfId="10" applyFont="1" applyFill="1" applyAlignment="1">
      <alignment vertical="top"/>
    </xf>
    <xf numFmtId="167" fontId="4" fillId="0" borderId="0" xfId="10" applyFont="1" applyFill="1" applyAlignment="1">
      <alignment vertical="top"/>
    </xf>
    <xf numFmtId="167" fontId="1" fillId="0" borderId="0" xfId="10" applyFont="1" applyAlignment="1">
      <alignment horizontal="right" vertical="top"/>
    </xf>
    <xf numFmtId="167" fontId="1" fillId="0" borderId="0" xfId="10" applyFont="1" applyAlignment="1">
      <alignment vertical="top"/>
    </xf>
    <xf numFmtId="167" fontId="1" fillId="0" borderId="0" xfId="10" applyFont="1" applyFill="1" applyBorder="1" applyAlignment="1">
      <alignment vertical="top"/>
    </xf>
    <xf numFmtId="167" fontId="5" fillId="0" borderId="0" xfId="10" applyFont="1" applyAlignment="1">
      <alignment vertical="top"/>
    </xf>
    <xf numFmtId="173" fontId="17" fillId="0" borderId="0" xfId="3" applyFont="1">
      <alignment vertical="top"/>
    </xf>
    <xf numFmtId="169" fontId="1" fillId="0" borderId="0" xfId="10" applyNumberFormat="1" applyFont="1" applyAlignment="1">
      <alignment vertical="top"/>
    </xf>
    <xf numFmtId="167" fontId="5" fillId="0" borderId="0" xfId="10" applyFont="1" applyFill="1" applyBorder="1" applyAlignment="1">
      <alignment vertical="top"/>
    </xf>
    <xf numFmtId="167" fontId="4" fillId="0" borderId="0" xfId="10" applyFont="1" applyFill="1" applyBorder="1" applyAlignment="1">
      <alignment vertical="top"/>
    </xf>
    <xf numFmtId="167" fontId="1" fillId="0" borderId="0" xfId="10" applyFont="1" applyFill="1" applyBorder="1" applyAlignment="1">
      <alignment horizontal="right" vertical="top"/>
    </xf>
    <xf numFmtId="170" fontId="18" fillId="0" borderId="0" xfId="4" applyFont="1">
      <alignment vertical="top"/>
    </xf>
    <xf numFmtId="170" fontId="1" fillId="0" borderId="0" xfId="10" applyNumberFormat="1" applyFont="1" applyAlignment="1">
      <alignment vertical="top"/>
    </xf>
    <xf numFmtId="170" fontId="17" fillId="0" borderId="0" xfId="1" applyNumberFormat="1" applyFont="1" applyFill="1" applyBorder="1" applyAlignment="1">
      <alignment vertical="top"/>
    </xf>
    <xf numFmtId="173" fontId="1" fillId="0" borderId="0" xfId="10" applyNumberFormat="1" applyFont="1" applyAlignment="1">
      <alignment vertical="top"/>
    </xf>
    <xf numFmtId="167" fontId="18" fillId="0" borderId="0" xfId="10" applyFont="1" applyAlignment="1">
      <alignment vertical="top"/>
    </xf>
    <xf numFmtId="172" fontId="1" fillId="0" borderId="0" xfId="2" applyFont="1">
      <alignment vertical="top"/>
    </xf>
    <xf numFmtId="172" fontId="1" fillId="0" borderId="0" xfId="10" applyNumberFormat="1" applyFont="1" applyAlignment="1">
      <alignment vertical="top"/>
    </xf>
    <xf numFmtId="167" fontId="14" fillId="0" borderId="0" xfId="10" applyFont="1" applyFill="1" applyBorder="1" applyAlignment="1">
      <alignment vertical="top"/>
    </xf>
    <xf numFmtId="167" fontId="15" fillId="0" borderId="0" xfId="10" applyFont="1" applyFill="1" applyBorder="1" applyAlignment="1">
      <alignment vertical="top"/>
    </xf>
    <xf numFmtId="167" fontId="16" fillId="0" borderId="0" xfId="10" applyFont="1" applyFill="1" applyBorder="1" applyAlignment="1">
      <alignment horizontal="right" vertical="top"/>
    </xf>
    <xf numFmtId="172" fontId="16" fillId="0" borderId="0" xfId="2" applyNumberFormat="1" applyFont="1" applyFill="1">
      <alignment vertical="top"/>
    </xf>
    <xf numFmtId="167" fontId="16" fillId="0" borderId="0" xfId="10" applyFont="1" applyFill="1" applyAlignment="1">
      <alignment vertical="top"/>
    </xf>
    <xf numFmtId="167" fontId="16" fillId="0" borderId="0" xfId="10" applyFont="1" applyFill="1" applyBorder="1" applyAlignment="1">
      <alignment vertical="top"/>
    </xf>
    <xf numFmtId="172" fontId="14" fillId="0" borderId="0" xfId="2" applyFont="1" applyFill="1" applyBorder="1" applyAlignment="1">
      <alignment vertical="top"/>
    </xf>
    <xf numFmtId="172" fontId="15" fillId="0" borderId="0" xfId="2" applyFont="1" applyFill="1" applyBorder="1" applyAlignment="1">
      <alignment vertical="top"/>
    </xf>
    <xf numFmtId="172" fontId="16" fillId="0" borderId="0" xfId="2" applyFont="1" applyFill="1" applyBorder="1" applyAlignment="1">
      <alignment horizontal="right" vertical="top"/>
    </xf>
    <xf numFmtId="172" fontId="16" fillId="0" borderId="0" xfId="2" applyNumberFormat="1" applyFont="1" applyAlignment="1">
      <alignment vertical="top"/>
    </xf>
    <xf numFmtId="172" fontId="16" fillId="0" borderId="0" xfId="2" applyFont="1" applyAlignment="1">
      <alignment vertical="top"/>
    </xf>
    <xf numFmtId="172" fontId="16" fillId="0" borderId="0" xfId="2" applyFont="1" applyFill="1" applyAlignment="1">
      <alignment vertical="top"/>
    </xf>
    <xf numFmtId="172" fontId="16" fillId="0" borderId="0" xfId="2" applyFont="1" applyFill="1" applyBorder="1" applyAlignment="1">
      <alignment vertical="top"/>
    </xf>
    <xf numFmtId="172" fontId="16" fillId="3" borderId="0" xfId="2" applyNumberFormat="1" applyFont="1" applyFill="1" applyAlignment="1">
      <alignment vertical="top"/>
    </xf>
    <xf numFmtId="167" fontId="16" fillId="0" borderId="0" xfId="10" applyNumberFormat="1" applyFont="1" applyFill="1" applyAlignment="1">
      <alignment vertical="top"/>
    </xf>
    <xf numFmtId="167" fontId="16" fillId="0" borderId="0" xfId="10" applyFont="1" applyAlignment="1">
      <alignment vertical="top"/>
    </xf>
    <xf numFmtId="167" fontId="16" fillId="3" borderId="0" xfId="10" applyNumberFormat="1" applyFont="1" applyFill="1" applyAlignment="1">
      <alignment vertical="top"/>
    </xf>
    <xf numFmtId="167" fontId="15" fillId="0" borderId="0" xfId="10" applyNumberFormat="1" applyFont="1" applyFill="1" applyAlignment="1">
      <alignment horizontal="right" vertical="top"/>
    </xf>
    <xf numFmtId="169" fontId="16" fillId="0" borderId="0" xfId="5" applyNumberFormat="1" applyFont="1" applyFill="1">
      <alignment vertical="top"/>
    </xf>
    <xf numFmtId="169" fontId="16" fillId="3" borderId="0" xfId="5" applyNumberFormat="1" applyFont="1" applyFill="1">
      <alignment vertical="top"/>
    </xf>
    <xf numFmtId="167" fontId="14" fillId="0" borderId="0" xfId="10" applyFont="1" applyAlignment="1">
      <alignment vertical="top"/>
    </xf>
    <xf numFmtId="167" fontId="14" fillId="0" borderId="0" xfId="10" applyFont="1" applyFill="1" applyAlignment="1">
      <alignment vertical="top"/>
    </xf>
    <xf numFmtId="167" fontId="15" fillId="0" borderId="0" xfId="10" applyFont="1" applyFill="1" applyAlignment="1">
      <alignment vertical="top"/>
    </xf>
    <xf numFmtId="167" fontId="16" fillId="0" borderId="0" xfId="10" applyFont="1" applyAlignment="1">
      <alignment horizontal="right" vertical="top"/>
    </xf>
    <xf numFmtId="168" fontId="17" fillId="0" borderId="0" xfId="0" applyFont="1" applyFill="1" applyBorder="1">
      <alignment vertical="top"/>
    </xf>
    <xf numFmtId="167" fontId="17" fillId="0" borderId="0" xfId="1" applyFont="1" applyAlignment="1">
      <alignment vertical="top"/>
    </xf>
    <xf numFmtId="175" fontId="16" fillId="0" borderId="0" xfId="10" applyNumberFormat="1" applyFont="1" applyFill="1" applyAlignment="1">
      <alignment vertical="top"/>
    </xf>
    <xf numFmtId="175" fontId="16" fillId="3" borderId="0" xfId="10" applyNumberFormat="1" applyFont="1" applyFill="1" applyAlignment="1">
      <alignment vertical="top"/>
    </xf>
    <xf numFmtId="172" fontId="16" fillId="3" borderId="0" xfId="2" applyNumberFormat="1" applyFont="1" applyFill="1">
      <alignment vertical="top"/>
    </xf>
    <xf numFmtId="167" fontId="5" fillId="0" borderId="0" xfId="1" applyFont="1" applyBorder="1" applyAlignment="1">
      <alignment vertical="top"/>
    </xf>
    <xf numFmtId="167" fontId="6" fillId="0" borderId="0" xfId="1" applyFont="1" applyFill="1" applyBorder="1" applyAlignment="1">
      <alignment vertical="top"/>
    </xf>
    <xf numFmtId="167" fontId="1" fillId="0" borderId="0" xfId="1" applyFont="1" applyBorder="1" applyAlignment="1">
      <alignment horizontal="right" vertical="top"/>
    </xf>
    <xf numFmtId="167" fontId="5" fillId="0" borderId="4" xfId="1" applyFont="1" applyBorder="1" applyAlignment="1">
      <alignment vertical="top"/>
    </xf>
    <xf numFmtId="167" fontId="5" fillId="0" borderId="4" xfId="1" applyFont="1" applyFill="1" applyBorder="1" applyAlignment="1">
      <alignment vertical="top"/>
    </xf>
    <xf numFmtId="167" fontId="6" fillId="0" borderId="4" xfId="1" applyFont="1" applyFill="1" applyBorder="1" applyAlignment="1">
      <alignment vertical="top"/>
    </xf>
    <xf numFmtId="167" fontId="1" fillId="0" borderId="4" xfId="1" applyFont="1" applyBorder="1" applyAlignment="1">
      <alignment horizontal="right" vertical="top"/>
    </xf>
    <xf numFmtId="167" fontId="1" fillId="0" borderId="4" xfId="1" applyFont="1" applyBorder="1" applyAlignment="1">
      <alignment vertical="top"/>
    </xf>
    <xf numFmtId="167" fontId="1" fillId="0" borderId="4" xfId="1" applyFont="1" applyFill="1" applyBorder="1" applyAlignment="1">
      <alignment vertical="top"/>
    </xf>
    <xf numFmtId="167" fontId="5" fillId="0" borderId="5" xfId="1" applyFont="1" applyBorder="1" applyAlignment="1">
      <alignment vertical="top"/>
    </xf>
    <xf numFmtId="167" fontId="5" fillId="0" borderId="5" xfId="1" applyFont="1" applyFill="1" applyBorder="1" applyAlignment="1">
      <alignment vertical="top"/>
    </xf>
    <xf numFmtId="167" fontId="6" fillId="0" borderId="5" xfId="1" applyFont="1" applyFill="1" applyBorder="1" applyAlignment="1">
      <alignment vertical="top"/>
    </xf>
    <xf numFmtId="167" fontId="1" fillId="0" borderId="5" xfId="1" applyFont="1" applyBorder="1" applyAlignment="1">
      <alignment horizontal="right" vertical="top"/>
    </xf>
    <xf numFmtId="167" fontId="1" fillId="0" borderId="5" xfId="1" applyFont="1" applyBorder="1" applyAlignment="1">
      <alignment vertical="top"/>
    </xf>
    <xf numFmtId="167" fontId="1" fillId="0" borderId="5" xfId="1" applyFont="1" applyFill="1" applyBorder="1" applyAlignment="1">
      <alignment vertical="top"/>
    </xf>
    <xf numFmtId="168" fontId="17" fillId="0" borderId="0" xfId="0" applyFont="1" applyBorder="1">
      <alignment vertical="top"/>
    </xf>
    <xf numFmtId="167" fontId="1" fillId="0" borderId="0" xfId="1" applyNumberFormat="1" applyFont="1" applyBorder="1" applyAlignment="1">
      <alignment vertical="top"/>
    </xf>
    <xf numFmtId="167" fontId="1" fillId="4" borderId="5" xfId="1" applyFont="1" applyFill="1" applyBorder="1" applyAlignment="1">
      <alignment vertical="top"/>
    </xf>
    <xf numFmtId="167" fontId="1" fillId="3" borderId="4" xfId="1" applyFont="1" applyFill="1" applyBorder="1" applyAlignment="1">
      <alignment vertical="top"/>
    </xf>
    <xf numFmtId="167" fontId="1" fillId="4" borderId="0" xfId="1" applyNumberFormat="1" applyFont="1" applyFill="1" applyAlignment="1">
      <alignment vertical="top"/>
    </xf>
    <xf numFmtId="168" fontId="18" fillId="0" borderId="0" xfId="0" applyFont="1">
      <alignment vertical="top"/>
    </xf>
    <xf numFmtId="168" fontId="17" fillId="0" borderId="0" xfId="1" applyNumberFormat="1" applyFont="1" applyBorder="1" applyAlignment="1">
      <alignment vertical="top"/>
    </xf>
    <xf numFmtId="167" fontId="4" fillId="0" borderId="4" xfId="1" applyFont="1" applyFill="1" applyBorder="1" applyAlignment="1">
      <alignment vertical="top"/>
    </xf>
    <xf numFmtId="167" fontId="1" fillId="0" borderId="4" xfId="1" applyFont="1" applyFill="1" applyBorder="1" applyAlignment="1">
      <alignment horizontal="right" vertical="top"/>
    </xf>
    <xf numFmtId="167" fontId="8" fillId="0" borderId="4" xfId="1" applyFont="1" applyBorder="1" applyAlignment="1">
      <alignment vertical="top"/>
    </xf>
    <xf numFmtId="167" fontId="8" fillId="3" borderId="4" xfId="1" applyFont="1" applyFill="1" applyBorder="1" applyAlignment="1">
      <alignment vertical="top"/>
    </xf>
    <xf numFmtId="167" fontId="8" fillId="0" borderId="4" xfId="1" applyFont="1" applyFill="1" applyBorder="1" applyAlignment="1">
      <alignment vertical="top"/>
    </xf>
    <xf numFmtId="167" fontId="4" fillId="0" borderId="5" xfId="1" applyFont="1" applyFill="1" applyBorder="1" applyAlignment="1">
      <alignment vertical="top"/>
    </xf>
    <xf numFmtId="167" fontId="1" fillId="0" borderId="5" xfId="1" applyFont="1" applyFill="1" applyBorder="1" applyAlignment="1">
      <alignment horizontal="right" vertical="top"/>
    </xf>
    <xf numFmtId="167" fontId="8" fillId="0" borderId="5" xfId="1" applyFont="1" applyBorder="1" applyAlignment="1">
      <alignment vertical="top"/>
    </xf>
    <xf numFmtId="167" fontId="8" fillId="4" borderId="5" xfId="1" applyFont="1" applyFill="1" applyBorder="1" applyAlignment="1">
      <alignment vertical="top"/>
    </xf>
    <xf numFmtId="167" fontId="8" fillId="0" borderId="5" xfId="1" applyFont="1" applyFill="1" applyBorder="1" applyAlignment="1">
      <alignment vertical="top"/>
    </xf>
    <xf numFmtId="168" fontId="1" fillId="4" borderId="0" xfId="0" applyFont="1" applyFill="1">
      <alignment vertical="top"/>
    </xf>
    <xf numFmtId="172" fontId="3" fillId="3" borderId="0" xfId="2" applyFont="1" applyFill="1">
      <alignment vertical="top"/>
    </xf>
    <xf numFmtId="173" fontId="1" fillId="4" borderId="0" xfId="3" applyFont="1" applyFill="1" applyAlignment="1">
      <alignment vertical="top"/>
    </xf>
    <xf numFmtId="170" fontId="18" fillId="4" borderId="0" xfId="4" applyFont="1" applyFill="1">
      <alignment vertical="top"/>
    </xf>
    <xf numFmtId="169" fontId="1" fillId="3" borderId="0" xfId="5" applyFont="1" applyFill="1" applyAlignment="1">
      <alignment vertical="top"/>
    </xf>
  </cellXfs>
  <cellStyles count="12">
    <cellStyle name="Comma" xfId="1" builtinId="3"/>
    <cellStyle name="Comma [0]" xfId="6" builtinId="6" hidden="1"/>
    <cellStyle name="Comma 2" xfId="10"/>
    <cellStyle name="Currency" xfId="7" builtinId="4" hidden="1"/>
    <cellStyle name="Currency [0]" xfId="8" builtinId="7" hidden="1"/>
    <cellStyle name="DateLong" xfId="2"/>
    <cellStyle name="DateShort" xfId="3"/>
    <cellStyle name="Factor" xfId="4"/>
    <cellStyle name="Normal" xfId="0" builtinId="0" customBuiltin="1"/>
    <cellStyle name="Normal 2" xfId="11"/>
    <cellStyle name="Percent" xfId="5" builtinId="5" customBuiltin="1"/>
    <cellStyle name="Year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AEAE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  <outlinePr summaryBelow="0" summaryRight="0"/>
  </sheetPr>
  <dimension ref="A1:BW8"/>
  <sheetViews>
    <sheetView defaultGridColor="0" colorId="22" zoomScale="80" zoomScaleNormal="80" workbookViewId="0">
      <pane xSplit="8" ySplit="3" topLeftCell="I4" activePane="bottomRight" state="frozen"/>
      <selection pane="topRight" activeCell="I1" sqref="I1"/>
      <selection pane="bottomLeft" activeCell="A5" sqref="A5"/>
      <selection pane="bottomRight" activeCell="I4" sqref="I4"/>
    </sheetView>
  </sheetViews>
  <sheetFormatPr defaultColWidth="0" defaultRowHeight="12.75" x14ac:dyDescent="0.2"/>
  <cols>
    <col min="1" max="2" width="1.28515625" style="1" customWidth="1"/>
    <col min="3" max="3" width="1.28515625" style="20" customWidth="1"/>
    <col min="4" max="4" width="1.28515625" style="21" customWidth="1"/>
    <col min="5" max="5" width="40.7109375" style="12" customWidth="1"/>
    <col min="6" max="6" width="12.7109375" style="12" customWidth="1"/>
    <col min="7" max="7" width="11.7109375" style="12" customWidth="1"/>
    <col min="8" max="8" width="40.7109375" style="12" customWidth="1"/>
    <col min="9" max="74" width="11.7109375" style="12" customWidth="1"/>
    <col min="75" max="16384" width="9.140625" style="12" hidden="1"/>
  </cols>
  <sheetData>
    <row r="1" spans="1:75" ht="26.25" x14ac:dyDescent="0.2">
      <c r="A1" s="27" t="str">
        <f ca="1" xml:space="preserve"> RIGHT(CELL("filename", A1), LEN(CELL("filename", A1)) - SEARCH("]", CELL("filename", A1)))</f>
        <v>InpC</v>
      </c>
    </row>
    <row r="2" spans="1:75" s="3" customFormat="1" x14ac:dyDescent="0.2">
      <c r="A2" s="1"/>
      <c r="B2" s="1"/>
      <c r="C2" s="20"/>
      <c r="D2" s="21"/>
      <c r="E2" s="15"/>
      <c r="F2" s="74"/>
      <c r="G2" s="74"/>
    </row>
    <row r="3" spans="1:75" s="3" customFormat="1" x14ac:dyDescent="0.2">
      <c r="A3" s="1"/>
      <c r="B3" s="1"/>
      <c r="C3" s="20"/>
      <c r="D3" s="21"/>
      <c r="E3" s="34"/>
      <c r="F3" s="75" t="s">
        <v>18</v>
      </c>
      <c r="G3" s="73" t="s">
        <v>16</v>
      </c>
      <c r="H3" s="4" t="s">
        <v>52</v>
      </c>
    </row>
    <row r="8" spans="1:75" s="137" customFormat="1" x14ac:dyDescent="0.2">
      <c r="A8" s="132"/>
      <c r="B8" s="132"/>
      <c r="C8" s="133"/>
      <c r="D8" s="134"/>
      <c r="E8" s="135"/>
      <c r="F8" s="135"/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</row>
  </sheetData>
  <phoneticPr fontId="2" type="noConversion"/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&amp;LPROJECT AIRCO&amp;CSheet: &amp;A&amp;RSTRICTLY CONFIDENTIAL</oddHeader>
    <oddFooter>&amp;L&amp;F (Printed on &amp;D at &amp;T) &amp;RPage &amp;P of &amp;N</oddFooter>
  </headerFooter>
  <customProperties>
    <customPr name="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BW34"/>
  <sheetViews>
    <sheetView tabSelected="1" defaultGridColor="0" colorId="22" zoomScale="80" zoomScaleNormal="80" workbookViewId="0">
      <pane xSplit="9" ySplit="3" topLeftCell="J4" activePane="bottomRight" state="frozen"/>
      <selection pane="topRight" activeCell="J1" sqref="J1"/>
      <selection pane="bottomLeft" activeCell="A5" sqref="A5"/>
      <selection pane="bottomRight" activeCell="J4" sqref="J4"/>
    </sheetView>
  </sheetViews>
  <sheetFormatPr defaultColWidth="0" defaultRowHeight="12.75" x14ac:dyDescent="0.2"/>
  <cols>
    <col min="1" max="2" width="1.28515625" style="14" customWidth="1"/>
    <col min="3" max="3" width="1.28515625" style="22" customWidth="1"/>
    <col min="4" max="4" width="1.28515625" style="56" customWidth="1"/>
    <col min="5" max="5" width="40.7109375" style="12" customWidth="1"/>
    <col min="6" max="6" width="12.7109375" style="12" customWidth="1"/>
    <col min="7" max="8" width="11.7109375" style="12" customWidth="1"/>
    <col min="9" max="9" width="2.7109375" style="12" customWidth="1"/>
    <col min="10" max="74" width="11.7109375" style="12" customWidth="1"/>
    <col min="75" max="75" width="0" style="35" hidden="1" customWidth="1"/>
    <col min="76" max="16384" width="11.7109375" style="35" hidden="1"/>
  </cols>
  <sheetData>
    <row r="1" spans="1:74" ht="26.25" x14ac:dyDescent="0.2">
      <c r="A1" s="57" t="str">
        <f ca="1" xml:space="preserve"> RIGHT(CELL("filename", A1), LEN(CELL("filename", A1)) - SEARCH("]", CELL("filename", A1)))</f>
        <v>Time</v>
      </c>
    </row>
    <row r="2" spans="1:74" s="51" customFormat="1" x14ac:dyDescent="0.2">
      <c r="A2" s="58"/>
      <c r="B2" s="58"/>
      <c r="C2" s="59"/>
      <c r="D2" s="60"/>
      <c r="E2" s="32" t="str">
        <f xml:space="preserve"> Time!E$14</f>
        <v>Model period ending</v>
      </c>
      <c r="F2" s="75"/>
      <c r="G2" s="76"/>
      <c r="H2" s="77"/>
      <c r="I2" s="77"/>
      <c r="J2" s="28">
        <f xml:space="preserve"> Time!J$14</f>
        <v>42460</v>
      </c>
      <c r="K2" s="28">
        <f xml:space="preserve"> Time!K$14</f>
        <v>42643</v>
      </c>
      <c r="L2" s="28">
        <f xml:space="preserve"> Time!L$14</f>
        <v>42825</v>
      </c>
      <c r="M2" s="28">
        <f xml:space="preserve"> Time!M$14</f>
        <v>43008</v>
      </c>
      <c r="N2" s="28">
        <f xml:space="preserve"> Time!N$14</f>
        <v>43190</v>
      </c>
      <c r="O2" s="28">
        <f xml:space="preserve"> Time!O$14</f>
        <v>43373</v>
      </c>
      <c r="P2" s="28">
        <f xml:space="preserve"> Time!P$14</f>
        <v>43555</v>
      </c>
      <c r="Q2" s="28">
        <f xml:space="preserve"> Time!Q$14</f>
        <v>43738</v>
      </c>
      <c r="R2" s="28">
        <f xml:space="preserve"> Time!R$14</f>
        <v>43921</v>
      </c>
      <c r="S2" s="28">
        <f xml:space="preserve"> Time!S$14</f>
        <v>44104</v>
      </c>
      <c r="T2" s="28">
        <f xml:space="preserve"> Time!T$14</f>
        <v>44286</v>
      </c>
      <c r="U2" s="28">
        <f xml:space="preserve"> Time!U$14</f>
        <v>44469</v>
      </c>
      <c r="V2" s="28">
        <f xml:space="preserve"> Time!V$14</f>
        <v>44651</v>
      </c>
      <c r="W2" s="28">
        <f xml:space="preserve"> Time!W$14</f>
        <v>44834</v>
      </c>
      <c r="X2" s="28">
        <f xml:space="preserve"> Time!X$14</f>
        <v>45016</v>
      </c>
      <c r="Y2" s="28">
        <f xml:space="preserve"> Time!Y$14</f>
        <v>45199</v>
      </c>
      <c r="Z2" s="28">
        <f xml:space="preserve"> Time!Z$14</f>
        <v>45382</v>
      </c>
      <c r="AA2" s="28">
        <f xml:space="preserve"> Time!AA$14</f>
        <v>45565</v>
      </c>
      <c r="AB2" s="28">
        <f xml:space="preserve"> Time!AB$14</f>
        <v>45747</v>
      </c>
      <c r="AC2" s="28">
        <f xml:space="preserve"> Time!AC$14</f>
        <v>45930</v>
      </c>
      <c r="AD2" s="28">
        <f xml:space="preserve"> Time!AD$14</f>
        <v>46112</v>
      </c>
      <c r="AE2" s="28">
        <f xml:space="preserve"> Time!AE$14</f>
        <v>46295</v>
      </c>
      <c r="AF2" s="28">
        <f xml:space="preserve"> Time!AF$14</f>
        <v>46477</v>
      </c>
      <c r="AG2" s="28">
        <f xml:space="preserve"> Time!AG$14</f>
        <v>46660</v>
      </c>
      <c r="AH2" s="28">
        <f xml:space="preserve"> Time!AH$14</f>
        <v>46843</v>
      </c>
      <c r="AI2" s="28">
        <f xml:space="preserve"> Time!AI$14</f>
        <v>47026</v>
      </c>
      <c r="AJ2" s="28">
        <f xml:space="preserve"> Time!AJ$14</f>
        <v>47208</v>
      </c>
      <c r="AK2" s="28">
        <f xml:space="preserve"> Time!AK$14</f>
        <v>47391</v>
      </c>
      <c r="AL2" s="28">
        <f xml:space="preserve"> Time!AL$14</f>
        <v>47573</v>
      </c>
      <c r="AM2" s="28">
        <f xml:space="preserve"> Time!AM$14</f>
        <v>47756</v>
      </c>
      <c r="AN2" s="28">
        <f xml:space="preserve"> Time!AN$14</f>
        <v>47938</v>
      </c>
      <c r="AO2" s="28">
        <f xml:space="preserve"> Time!AO$14</f>
        <v>48121</v>
      </c>
      <c r="AP2" s="28">
        <f xml:space="preserve"> Time!AP$14</f>
        <v>48304</v>
      </c>
      <c r="AQ2" s="28">
        <f xml:space="preserve"> Time!AQ$14</f>
        <v>48487</v>
      </c>
      <c r="AR2" s="28">
        <f xml:space="preserve"> Time!AR$14</f>
        <v>48669</v>
      </c>
      <c r="AS2" s="28">
        <f xml:space="preserve"> Time!AS$14</f>
        <v>48852</v>
      </c>
      <c r="AT2" s="28">
        <f xml:space="preserve"> Time!AT$14</f>
        <v>49034</v>
      </c>
      <c r="AU2" s="28">
        <f xml:space="preserve"> Time!AU$14</f>
        <v>49217</v>
      </c>
      <c r="AV2" s="28">
        <f xml:space="preserve"> Time!AV$14</f>
        <v>49399</v>
      </c>
      <c r="AW2" s="28">
        <f xml:space="preserve"> Time!AW$14</f>
        <v>49582</v>
      </c>
      <c r="AX2" s="28">
        <f xml:space="preserve"> Time!AX$14</f>
        <v>49765</v>
      </c>
      <c r="AY2" s="28">
        <f xml:space="preserve"> Time!AY$14</f>
        <v>49948</v>
      </c>
      <c r="AZ2" s="28">
        <f xml:space="preserve"> Time!AZ$14</f>
        <v>50130</v>
      </c>
      <c r="BA2" s="28">
        <f xml:space="preserve"> Time!BA$14</f>
        <v>50313</v>
      </c>
      <c r="BB2" s="28">
        <f xml:space="preserve"> Time!BB$14</f>
        <v>50495</v>
      </c>
      <c r="BC2" s="28">
        <f xml:space="preserve"> Time!BC$14</f>
        <v>50678</v>
      </c>
      <c r="BD2" s="28">
        <f xml:space="preserve"> Time!BD$14</f>
        <v>50860</v>
      </c>
      <c r="BE2" s="28">
        <f xml:space="preserve"> Time!BE$14</f>
        <v>51043</v>
      </c>
      <c r="BF2" s="28">
        <f xml:space="preserve"> Time!BF$14</f>
        <v>51226</v>
      </c>
      <c r="BG2" s="28">
        <f xml:space="preserve"> Time!BG$14</f>
        <v>51409</v>
      </c>
      <c r="BH2" s="28">
        <f xml:space="preserve"> Time!BH$14</f>
        <v>51591</v>
      </c>
      <c r="BI2" s="28">
        <f xml:space="preserve"> Time!BI$14</f>
        <v>51774</v>
      </c>
      <c r="BJ2" s="28">
        <f xml:space="preserve"> Time!BJ$14</f>
        <v>51956</v>
      </c>
      <c r="BK2" s="28">
        <f xml:space="preserve"> Time!BK$14</f>
        <v>52139</v>
      </c>
      <c r="BL2" s="28">
        <f xml:space="preserve"> Time!BL$14</f>
        <v>52321</v>
      </c>
      <c r="BM2" s="28">
        <f xml:space="preserve"> Time!BM$14</f>
        <v>52504</v>
      </c>
      <c r="BN2" s="28">
        <f xml:space="preserve"> Time!BN$14</f>
        <v>52687</v>
      </c>
      <c r="BO2" s="28">
        <f xml:space="preserve"> Time!BO$14</f>
        <v>52870</v>
      </c>
      <c r="BP2" s="28">
        <f xml:space="preserve"> Time!BP$14</f>
        <v>53052</v>
      </c>
      <c r="BQ2" s="28">
        <f xml:space="preserve"> Time!BQ$14</f>
        <v>53235</v>
      </c>
      <c r="BR2" s="28">
        <f xml:space="preserve"> Time!BR$14</f>
        <v>53417</v>
      </c>
      <c r="BS2" s="28">
        <f xml:space="preserve"> Time!BS$14</f>
        <v>53600</v>
      </c>
      <c r="BT2" s="28">
        <f xml:space="preserve"> Time!BT$14</f>
        <v>53782</v>
      </c>
      <c r="BU2" s="28">
        <f xml:space="preserve"> Time!BU$14</f>
        <v>53965</v>
      </c>
      <c r="BV2" s="28">
        <f xml:space="preserve"> Time!BV$14</f>
        <v>54148</v>
      </c>
    </row>
    <row r="3" spans="1:74" s="9" customFormat="1" x14ac:dyDescent="0.2">
      <c r="A3" s="14"/>
      <c r="B3" s="14"/>
      <c r="C3" s="22"/>
      <c r="D3" s="56"/>
      <c r="E3" s="15" t="str">
        <f xml:space="preserve"> Time!E$7</f>
        <v>Model column counter</v>
      </c>
      <c r="F3" s="41" t="s">
        <v>18</v>
      </c>
      <c r="G3" s="42" t="s">
        <v>16</v>
      </c>
      <c r="H3" s="41" t="s">
        <v>17</v>
      </c>
      <c r="I3" s="3"/>
      <c r="J3" s="3">
        <f xml:space="preserve"> Time!J$7</f>
        <v>1</v>
      </c>
      <c r="K3" s="3">
        <f xml:space="preserve"> Time!K$7</f>
        <v>2</v>
      </c>
      <c r="L3" s="3">
        <f xml:space="preserve"> Time!L$7</f>
        <v>3</v>
      </c>
      <c r="M3" s="3">
        <f xml:space="preserve"> Time!M$7</f>
        <v>4</v>
      </c>
      <c r="N3" s="3">
        <f xml:space="preserve"> Time!N$7</f>
        <v>5</v>
      </c>
      <c r="O3" s="3">
        <f xml:space="preserve"> Time!O$7</f>
        <v>6</v>
      </c>
      <c r="P3" s="3">
        <f xml:space="preserve"> Time!P$7</f>
        <v>7</v>
      </c>
      <c r="Q3" s="3">
        <f xml:space="preserve"> Time!Q$7</f>
        <v>8</v>
      </c>
      <c r="R3" s="3">
        <f xml:space="preserve"> Time!R$7</f>
        <v>9</v>
      </c>
      <c r="S3" s="3">
        <f xml:space="preserve"> Time!S$7</f>
        <v>10</v>
      </c>
      <c r="T3" s="3">
        <f xml:space="preserve"> Time!T$7</f>
        <v>11</v>
      </c>
      <c r="U3" s="3">
        <f xml:space="preserve"> Time!U$7</f>
        <v>12</v>
      </c>
      <c r="V3" s="3">
        <f xml:space="preserve"> Time!V$7</f>
        <v>13</v>
      </c>
      <c r="W3" s="3">
        <f xml:space="preserve"> Time!W$7</f>
        <v>14</v>
      </c>
      <c r="X3" s="3">
        <f xml:space="preserve"> Time!X$7</f>
        <v>15</v>
      </c>
      <c r="Y3" s="3">
        <f xml:space="preserve"> Time!Y$7</f>
        <v>16</v>
      </c>
      <c r="Z3" s="3">
        <f xml:space="preserve"> Time!Z$7</f>
        <v>17</v>
      </c>
      <c r="AA3" s="3">
        <f xml:space="preserve"> Time!AA$7</f>
        <v>18</v>
      </c>
      <c r="AB3" s="3">
        <f xml:space="preserve"> Time!AB$7</f>
        <v>19</v>
      </c>
      <c r="AC3" s="3">
        <f xml:space="preserve"> Time!AC$7</f>
        <v>20</v>
      </c>
      <c r="AD3" s="3">
        <f xml:space="preserve"> Time!AD$7</f>
        <v>21</v>
      </c>
      <c r="AE3" s="3">
        <f xml:space="preserve"> Time!AE$7</f>
        <v>22</v>
      </c>
      <c r="AF3" s="3">
        <f xml:space="preserve"> Time!AF$7</f>
        <v>23</v>
      </c>
      <c r="AG3" s="3">
        <f xml:space="preserve"> Time!AG$7</f>
        <v>24</v>
      </c>
      <c r="AH3" s="3">
        <f xml:space="preserve"> Time!AH$7</f>
        <v>25</v>
      </c>
      <c r="AI3" s="3">
        <f xml:space="preserve"> Time!AI$7</f>
        <v>26</v>
      </c>
      <c r="AJ3" s="3">
        <f xml:space="preserve"> Time!AJ$7</f>
        <v>27</v>
      </c>
      <c r="AK3" s="3">
        <f xml:space="preserve"> Time!AK$7</f>
        <v>28</v>
      </c>
      <c r="AL3" s="3">
        <f xml:space="preserve"> Time!AL$7</f>
        <v>29</v>
      </c>
      <c r="AM3" s="3">
        <f xml:space="preserve"> Time!AM$7</f>
        <v>30</v>
      </c>
      <c r="AN3" s="3">
        <f xml:space="preserve"> Time!AN$7</f>
        <v>31</v>
      </c>
      <c r="AO3" s="3">
        <f xml:space="preserve"> Time!AO$7</f>
        <v>32</v>
      </c>
      <c r="AP3" s="3">
        <f xml:space="preserve"> Time!AP$7</f>
        <v>33</v>
      </c>
      <c r="AQ3" s="3">
        <f xml:space="preserve"> Time!AQ$7</f>
        <v>34</v>
      </c>
      <c r="AR3" s="3">
        <f xml:space="preserve"> Time!AR$7</f>
        <v>35</v>
      </c>
      <c r="AS3" s="3">
        <f xml:space="preserve"> Time!AS$7</f>
        <v>36</v>
      </c>
      <c r="AT3" s="3">
        <f xml:space="preserve"> Time!AT$7</f>
        <v>37</v>
      </c>
      <c r="AU3" s="3">
        <f xml:space="preserve"> Time!AU$7</f>
        <v>38</v>
      </c>
      <c r="AV3" s="3">
        <f xml:space="preserve"> Time!AV$7</f>
        <v>39</v>
      </c>
      <c r="AW3" s="3">
        <f xml:space="preserve"> Time!AW$7</f>
        <v>40</v>
      </c>
      <c r="AX3" s="3">
        <f xml:space="preserve"> Time!AX$7</f>
        <v>41</v>
      </c>
      <c r="AY3" s="3">
        <f xml:space="preserve"> Time!AY$7</f>
        <v>42</v>
      </c>
      <c r="AZ3" s="3">
        <f xml:space="preserve"> Time!AZ$7</f>
        <v>43</v>
      </c>
      <c r="BA3" s="3">
        <f xml:space="preserve"> Time!BA$7</f>
        <v>44</v>
      </c>
      <c r="BB3" s="3">
        <f xml:space="preserve"> Time!BB$7</f>
        <v>45</v>
      </c>
      <c r="BC3" s="3">
        <f xml:space="preserve"> Time!BC$7</f>
        <v>46</v>
      </c>
      <c r="BD3" s="3">
        <f xml:space="preserve"> Time!BD$7</f>
        <v>47</v>
      </c>
      <c r="BE3" s="3">
        <f xml:space="preserve"> Time!BE$7</f>
        <v>48</v>
      </c>
      <c r="BF3" s="3">
        <f xml:space="preserve"> Time!BF$7</f>
        <v>49</v>
      </c>
      <c r="BG3" s="3">
        <f xml:space="preserve"> Time!BG$7</f>
        <v>50</v>
      </c>
      <c r="BH3" s="3">
        <f xml:space="preserve"> Time!BH$7</f>
        <v>51</v>
      </c>
      <c r="BI3" s="3">
        <f xml:space="preserve"> Time!BI$7</f>
        <v>52</v>
      </c>
      <c r="BJ3" s="3">
        <f xml:space="preserve"> Time!BJ$7</f>
        <v>53</v>
      </c>
      <c r="BK3" s="3">
        <f xml:space="preserve"> Time!BK$7</f>
        <v>54</v>
      </c>
      <c r="BL3" s="3">
        <f xml:space="preserve"> Time!BL$7</f>
        <v>55</v>
      </c>
      <c r="BM3" s="3">
        <f xml:space="preserve"> Time!BM$7</f>
        <v>56</v>
      </c>
      <c r="BN3" s="3">
        <f xml:space="preserve"> Time!BN$7</f>
        <v>57</v>
      </c>
      <c r="BO3" s="3">
        <f xml:space="preserve"> Time!BO$7</f>
        <v>58</v>
      </c>
      <c r="BP3" s="3">
        <f xml:space="preserve"> Time!BP$7</f>
        <v>59</v>
      </c>
      <c r="BQ3" s="3">
        <f xml:space="preserve"> Time!BQ$7</f>
        <v>60</v>
      </c>
      <c r="BR3" s="3">
        <f xml:space="preserve"> Time!BR$7</f>
        <v>61</v>
      </c>
      <c r="BS3" s="3">
        <f xml:space="preserve"> Time!BS$7</f>
        <v>62</v>
      </c>
      <c r="BT3" s="3">
        <f xml:space="preserve"> Time!BT$7</f>
        <v>63</v>
      </c>
      <c r="BU3" s="3">
        <f xml:space="preserve"> Time!BU$7</f>
        <v>64</v>
      </c>
      <c r="BV3" s="3">
        <f xml:space="preserve"> Time!BV$7</f>
        <v>65</v>
      </c>
    </row>
    <row r="5" spans="1:74" s="50" customFormat="1" x14ac:dyDescent="0.2">
      <c r="A5" s="14"/>
      <c r="B5" s="14"/>
      <c r="C5" s="22"/>
      <c r="D5" s="56"/>
      <c r="E5" s="5"/>
      <c r="F5" s="5"/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s="50" customFormat="1" x14ac:dyDescent="0.2">
      <c r="A6" s="14"/>
      <c r="B6" s="14"/>
      <c r="C6" s="22"/>
      <c r="D6" s="56"/>
      <c r="E6" s="5"/>
      <c r="F6" s="5"/>
      <c r="G6" s="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4" s="31" customFormat="1" x14ac:dyDescent="0.2">
      <c r="A7" s="63"/>
      <c r="B7" s="63"/>
      <c r="C7" s="30"/>
      <c r="E7" s="72" t="s">
        <v>0</v>
      </c>
      <c r="F7" s="72"/>
      <c r="G7" s="72" t="s">
        <v>15</v>
      </c>
      <c r="H7" s="72"/>
      <c r="I7" s="193"/>
      <c r="J7" s="72">
        <f t="shared" ref="J7:AI7" si="0" xml:space="preserve"> I7 + 1</f>
        <v>1</v>
      </c>
      <c r="K7" s="72">
        <f t="shared" si="0"/>
        <v>2</v>
      </c>
      <c r="L7" s="72">
        <f t="shared" si="0"/>
        <v>3</v>
      </c>
      <c r="M7" s="72">
        <f t="shared" si="0"/>
        <v>4</v>
      </c>
      <c r="N7" s="72">
        <f t="shared" si="0"/>
        <v>5</v>
      </c>
      <c r="O7" s="72">
        <f t="shared" si="0"/>
        <v>6</v>
      </c>
      <c r="P7" s="72">
        <f t="shared" si="0"/>
        <v>7</v>
      </c>
      <c r="Q7" s="72">
        <f t="shared" si="0"/>
        <v>8</v>
      </c>
      <c r="R7" s="72">
        <f t="shared" si="0"/>
        <v>9</v>
      </c>
      <c r="S7" s="72">
        <f t="shared" si="0"/>
        <v>10</v>
      </c>
      <c r="T7" s="72">
        <f t="shared" si="0"/>
        <v>11</v>
      </c>
      <c r="U7" s="72">
        <f t="shared" si="0"/>
        <v>12</v>
      </c>
      <c r="V7" s="72">
        <f t="shared" si="0"/>
        <v>13</v>
      </c>
      <c r="W7" s="72">
        <f t="shared" si="0"/>
        <v>14</v>
      </c>
      <c r="X7" s="72">
        <f t="shared" si="0"/>
        <v>15</v>
      </c>
      <c r="Y7" s="72">
        <f t="shared" si="0"/>
        <v>16</v>
      </c>
      <c r="Z7" s="72">
        <f t="shared" si="0"/>
        <v>17</v>
      </c>
      <c r="AA7" s="72">
        <f t="shared" si="0"/>
        <v>18</v>
      </c>
      <c r="AB7" s="72">
        <f t="shared" si="0"/>
        <v>19</v>
      </c>
      <c r="AC7" s="72">
        <f t="shared" si="0"/>
        <v>20</v>
      </c>
      <c r="AD7" s="72">
        <f t="shared" si="0"/>
        <v>21</v>
      </c>
      <c r="AE7" s="72">
        <f t="shared" si="0"/>
        <v>22</v>
      </c>
      <c r="AF7" s="72">
        <f t="shared" si="0"/>
        <v>23</v>
      </c>
      <c r="AG7" s="72">
        <f t="shared" si="0"/>
        <v>24</v>
      </c>
      <c r="AH7" s="72">
        <f t="shared" si="0"/>
        <v>25</v>
      </c>
      <c r="AI7" s="72">
        <f t="shared" si="0"/>
        <v>26</v>
      </c>
      <c r="AJ7" s="72">
        <f t="shared" ref="AJ7" si="1" xml:space="preserve"> AI7 + 1</f>
        <v>27</v>
      </c>
      <c r="AK7" s="72">
        <f t="shared" ref="AK7" si="2" xml:space="preserve"> AJ7 + 1</f>
        <v>28</v>
      </c>
      <c r="AL7" s="72">
        <f t="shared" ref="AL7" si="3" xml:space="preserve"> AK7 + 1</f>
        <v>29</v>
      </c>
      <c r="AM7" s="72">
        <f t="shared" ref="AM7" si="4" xml:space="preserve"> AL7 + 1</f>
        <v>30</v>
      </c>
      <c r="AN7" s="72">
        <f t="shared" ref="AN7" si="5" xml:space="preserve"> AM7 + 1</f>
        <v>31</v>
      </c>
      <c r="AO7" s="72">
        <f t="shared" ref="AO7" si="6" xml:space="preserve"> AN7 + 1</f>
        <v>32</v>
      </c>
      <c r="AP7" s="72">
        <f t="shared" ref="AP7" si="7" xml:space="preserve"> AO7 + 1</f>
        <v>33</v>
      </c>
      <c r="AQ7" s="72">
        <f t="shared" ref="AQ7" si="8" xml:space="preserve"> AP7 + 1</f>
        <v>34</v>
      </c>
      <c r="AR7" s="72">
        <f t="shared" ref="AR7" si="9" xml:space="preserve"> AQ7 + 1</f>
        <v>35</v>
      </c>
      <c r="AS7" s="72">
        <f t="shared" ref="AS7" si="10" xml:space="preserve"> AR7 + 1</f>
        <v>36</v>
      </c>
      <c r="AT7" s="72">
        <f t="shared" ref="AT7" si="11" xml:space="preserve"> AS7 + 1</f>
        <v>37</v>
      </c>
      <c r="AU7" s="72">
        <f t="shared" ref="AU7" si="12" xml:space="preserve"> AT7 + 1</f>
        <v>38</v>
      </c>
      <c r="AV7" s="72">
        <f t="shared" ref="AV7" si="13" xml:space="preserve"> AU7 + 1</f>
        <v>39</v>
      </c>
      <c r="AW7" s="72">
        <f t="shared" ref="AW7" si="14" xml:space="preserve"> AV7 + 1</f>
        <v>40</v>
      </c>
      <c r="AX7" s="72">
        <f t="shared" ref="AX7" si="15" xml:space="preserve"> AW7 + 1</f>
        <v>41</v>
      </c>
      <c r="AY7" s="72">
        <f t="shared" ref="AY7" si="16" xml:space="preserve"> AX7 + 1</f>
        <v>42</v>
      </c>
      <c r="AZ7" s="72">
        <f t="shared" ref="AZ7" si="17" xml:space="preserve"> AY7 + 1</f>
        <v>43</v>
      </c>
      <c r="BA7" s="72">
        <f t="shared" ref="BA7" si="18" xml:space="preserve"> AZ7 + 1</f>
        <v>44</v>
      </c>
      <c r="BB7" s="72">
        <f t="shared" ref="BB7" si="19" xml:space="preserve"> BA7 + 1</f>
        <v>45</v>
      </c>
      <c r="BC7" s="72">
        <f t="shared" ref="BC7" si="20" xml:space="preserve"> BB7 + 1</f>
        <v>46</v>
      </c>
      <c r="BD7" s="72">
        <f t="shared" ref="BD7" si="21" xml:space="preserve"> BC7 + 1</f>
        <v>47</v>
      </c>
      <c r="BE7" s="72">
        <f t="shared" ref="BE7" si="22" xml:space="preserve"> BD7 + 1</f>
        <v>48</v>
      </c>
      <c r="BF7" s="72">
        <f t="shared" ref="BF7" si="23" xml:space="preserve"> BE7 + 1</f>
        <v>49</v>
      </c>
      <c r="BG7" s="72">
        <f t="shared" ref="BG7" si="24" xml:space="preserve"> BF7 + 1</f>
        <v>50</v>
      </c>
      <c r="BH7" s="72">
        <f t="shared" ref="BH7" si="25" xml:space="preserve"> BG7 + 1</f>
        <v>51</v>
      </c>
      <c r="BI7" s="72">
        <f t="shared" ref="BI7" si="26" xml:space="preserve"> BH7 + 1</f>
        <v>52</v>
      </c>
      <c r="BJ7" s="72">
        <f t="shared" ref="BJ7" si="27" xml:space="preserve"> BI7 + 1</f>
        <v>53</v>
      </c>
      <c r="BK7" s="72">
        <f t="shared" ref="BK7" si="28" xml:space="preserve"> BJ7 + 1</f>
        <v>54</v>
      </c>
      <c r="BL7" s="72">
        <f t="shared" ref="BL7" si="29" xml:space="preserve"> BK7 + 1</f>
        <v>55</v>
      </c>
      <c r="BM7" s="72">
        <f t="shared" ref="BM7" si="30" xml:space="preserve"> BL7 + 1</f>
        <v>56</v>
      </c>
      <c r="BN7" s="72">
        <f t="shared" ref="BN7" si="31" xml:space="preserve"> BM7 + 1</f>
        <v>57</v>
      </c>
      <c r="BO7" s="72">
        <f t="shared" ref="BO7" si="32" xml:space="preserve"> BN7 + 1</f>
        <v>58</v>
      </c>
      <c r="BP7" s="72">
        <f t="shared" ref="BP7" si="33" xml:space="preserve"> BO7 + 1</f>
        <v>59</v>
      </c>
      <c r="BQ7" s="72">
        <f t="shared" ref="BQ7" si="34" xml:space="preserve"> BP7 + 1</f>
        <v>60</v>
      </c>
      <c r="BR7" s="72">
        <f t="shared" ref="BR7" si="35" xml:space="preserve"> BQ7 + 1</f>
        <v>61</v>
      </c>
      <c r="BS7" s="72">
        <f t="shared" ref="BS7" si="36" xml:space="preserve"> BR7 + 1</f>
        <v>62</v>
      </c>
      <c r="BT7" s="72">
        <f t="shared" ref="BT7" si="37" xml:space="preserve"> BS7 + 1</f>
        <v>63</v>
      </c>
      <c r="BU7" s="72">
        <f t="shared" ref="BU7" si="38" xml:space="preserve"> BT7 + 1</f>
        <v>64</v>
      </c>
      <c r="BV7" s="72">
        <f t="shared" ref="BV7" si="39" xml:space="preserve"> BU7 + 1</f>
        <v>65</v>
      </c>
    </row>
    <row r="8" spans="1:74" s="49" customFormat="1" x14ac:dyDescent="0.2">
      <c r="A8" s="61"/>
      <c r="B8" s="61"/>
      <c r="C8" s="62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</row>
    <row r="9" spans="1:74" s="53" customFormat="1" x14ac:dyDescent="0.2">
      <c r="A9" s="63"/>
      <c r="B9" s="63"/>
      <c r="C9" s="30"/>
      <c r="D9" s="31"/>
      <c r="E9" s="47" t="str">
        <f t="shared" ref="E9:BV9" si="40" xml:space="preserve"> E$7</f>
        <v>Model column counter</v>
      </c>
      <c r="F9" s="47">
        <f t="shared" si="40"/>
        <v>0</v>
      </c>
      <c r="G9" s="47" t="str">
        <f t="shared" si="40"/>
        <v>counter</v>
      </c>
      <c r="H9" s="47">
        <f t="shared" si="40"/>
        <v>0</v>
      </c>
      <c r="I9" s="47">
        <f t="shared" si="40"/>
        <v>0</v>
      </c>
      <c r="J9" s="47">
        <f t="shared" si="40"/>
        <v>1</v>
      </c>
      <c r="K9" s="47">
        <f t="shared" si="40"/>
        <v>2</v>
      </c>
      <c r="L9" s="47">
        <f t="shared" si="40"/>
        <v>3</v>
      </c>
      <c r="M9" s="47">
        <f t="shared" si="40"/>
        <v>4</v>
      </c>
      <c r="N9" s="47">
        <f t="shared" si="40"/>
        <v>5</v>
      </c>
      <c r="O9" s="47">
        <f t="shared" si="40"/>
        <v>6</v>
      </c>
      <c r="P9" s="47">
        <f t="shared" si="40"/>
        <v>7</v>
      </c>
      <c r="Q9" s="47">
        <f t="shared" si="40"/>
        <v>8</v>
      </c>
      <c r="R9" s="47">
        <f t="shared" si="40"/>
        <v>9</v>
      </c>
      <c r="S9" s="47">
        <f t="shared" si="40"/>
        <v>10</v>
      </c>
      <c r="T9" s="47">
        <f t="shared" si="40"/>
        <v>11</v>
      </c>
      <c r="U9" s="47">
        <f t="shared" si="40"/>
        <v>12</v>
      </c>
      <c r="V9" s="47">
        <f t="shared" si="40"/>
        <v>13</v>
      </c>
      <c r="W9" s="47">
        <f t="shared" si="40"/>
        <v>14</v>
      </c>
      <c r="X9" s="47">
        <f t="shared" si="40"/>
        <v>15</v>
      </c>
      <c r="Y9" s="47">
        <f t="shared" si="40"/>
        <v>16</v>
      </c>
      <c r="Z9" s="47">
        <f t="shared" si="40"/>
        <v>17</v>
      </c>
      <c r="AA9" s="47">
        <f t="shared" si="40"/>
        <v>18</v>
      </c>
      <c r="AB9" s="47">
        <f t="shared" si="40"/>
        <v>19</v>
      </c>
      <c r="AC9" s="47">
        <f t="shared" si="40"/>
        <v>20</v>
      </c>
      <c r="AD9" s="47">
        <f t="shared" si="40"/>
        <v>21</v>
      </c>
      <c r="AE9" s="47">
        <f t="shared" si="40"/>
        <v>22</v>
      </c>
      <c r="AF9" s="47">
        <f t="shared" si="40"/>
        <v>23</v>
      </c>
      <c r="AG9" s="47">
        <f t="shared" si="40"/>
        <v>24</v>
      </c>
      <c r="AH9" s="47">
        <f t="shared" si="40"/>
        <v>25</v>
      </c>
      <c r="AI9" s="47">
        <f t="shared" si="40"/>
        <v>26</v>
      </c>
      <c r="AJ9" s="47">
        <f t="shared" si="40"/>
        <v>27</v>
      </c>
      <c r="AK9" s="47">
        <f t="shared" si="40"/>
        <v>28</v>
      </c>
      <c r="AL9" s="47">
        <f t="shared" si="40"/>
        <v>29</v>
      </c>
      <c r="AM9" s="47">
        <f t="shared" si="40"/>
        <v>30</v>
      </c>
      <c r="AN9" s="47">
        <f t="shared" si="40"/>
        <v>31</v>
      </c>
      <c r="AO9" s="47">
        <f t="shared" si="40"/>
        <v>32</v>
      </c>
      <c r="AP9" s="47">
        <f t="shared" si="40"/>
        <v>33</v>
      </c>
      <c r="AQ9" s="47">
        <f t="shared" si="40"/>
        <v>34</v>
      </c>
      <c r="AR9" s="47">
        <f t="shared" si="40"/>
        <v>35</v>
      </c>
      <c r="AS9" s="47">
        <f t="shared" si="40"/>
        <v>36</v>
      </c>
      <c r="AT9" s="47">
        <f t="shared" si="40"/>
        <v>37</v>
      </c>
      <c r="AU9" s="47">
        <f t="shared" si="40"/>
        <v>38</v>
      </c>
      <c r="AV9" s="47">
        <f t="shared" si="40"/>
        <v>39</v>
      </c>
      <c r="AW9" s="47">
        <f t="shared" si="40"/>
        <v>40</v>
      </c>
      <c r="AX9" s="47">
        <f t="shared" si="40"/>
        <v>41</v>
      </c>
      <c r="AY9" s="47">
        <f t="shared" si="40"/>
        <v>42</v>
      </c>
      <c r="AZ9" s="47">
        <f t="shared" si="40"/>
        <v>43</v>
      </c>
      <c r="BA9" s="47">
        <f t="shared" si="40"/>
        <v>44</v>
      </c>
      <c r="BB9" s="47">
        <f t="shared" si="40"/>
        <v>45</v>
      </c>
      <c r="BC9" s="47">
        <f t="shared" si="40"/>
        <v>46</v>
      </c>
      <c r="BD9" s="47">
        <f t="shared" si="40"/>
        <v>47</v>
      </c>
      <c r="BE9" s="47">
        <f t="shared" si="40"/>
        <v>48</v>
      </c>
      <c r="BF9" s="47">
        <f t="shared" si="40"/>
        <v>49</v>
      </c>
      <c r="BG9" s="47">
        <f t="shared" si="40"/>
        <v>50</v>
      </c>
      <c r="BH9" s="47">
        <f t="shared" si="40"/>
        <v>51</v>
      </c>
      <c r="BI9" s="47">
        <f t="shared" si="40"/>
        <v>52</v>
      </c>
      <c r="BJ9" s="47">
        <f t="shared" si="40"/>
        <v>53</v>
      </c>
      <c r="BK9" s="47">
        <f t="shared" si="40"/>
        <v>54</v>
      </c>
      <c r="BL9" s="47">
        <f t="shared" si="40"/>
        <v>55</v>
      </c>
      <c r="BM9" s="47">
        <f t="shared" si="40"/>
        <v>56</v>
      </c>
      <c r="BN9" s="47">
        <f t="shared" si="40"/>
        <v>57</v>
      </c>
      <c r="BO9" s="47">
        <f t="shared" si="40"/>
        <v>58</v>
      </c>
      <c r="BP9" s="47">
        <f t="shared" si="40"/>
        <v>59</v>
      </c>
      <c r="BQ9" s="47">
        <f t="shared" si="40"/>
        <v>60</v>
      </c>
      <c r="BR9" s="47">
        <f t="shared" si="40"/>
        <v>61</v>
      </c>
      <c r="BS9" s="47">
        <f t="shared" si="40"/>
        <v>62</v>
      </c>
      <c r="BT9" s="47">
        <f t="shared" si="40"/>
        <v>63</v>
      </c>
      <c r="BU9" s="47">
        <f t="shared" si="40"/>
        <v>64</v>
      </c>
      <c r="BV9" s="47">
        <f t="shared" si="40"/>
        <v>65</v>
      </c>
    </row>
    <row r="10" spans="1:74" s="9" customFormat="1" x14ac:dyDescent="0.2">
      <c r="A10" s="14"/>
      <c r="B10" s="14"/>
      <c r="C10" s="22"/>
      <c r="D10" s="56"/>
      <c r="E10" s="15" t="s">
        <v>1</v>
      </c>
      <c r="F10" s="3"/>
      <c r="G10" s="3" t="s">
        <v>3</v>
      </c>
      <c r="H10" s="3">
        <f xml:space="preserve"> SUM(J10:BV10)</f>
        <v>1</v>
      </c>
      <c r="I10" s="3"/>
      <c r="J10" s="3">
        <f t="shared" ref="J10:AI10" si="41" xml:space="preserve"> IF(J9 = 1, 1, 0)</f>
        <v>1</v>
      </c>
      <c r="K10" s="3">
        <f t="shared" si="41"/>
        <v>0</v>
      </c>
      <c r="L10" s="3">
        <f t="shared" si="41"/>
        <v>0</v>
      </c>
      <c r="M10" s="3">
        <f t="shared" si="41"/>
        <v>0</v>
      </c>
      <c r="N10" s="3">
        <f t="shared" si="41"/>
        <v>0</v>
      </c>
      <c r="O10" s="3">
        <f t="shared" si="41"/>
        <v>0</v>
      </c>
      <c r="P10" s="3">
        <f t="shared" si="41"/>
        <v>0</v>
      </c>
      <c r="Q10" s="3">
        <f t="shared" si="41"/>
        <v>0</v>
      </c>
      <c r="R10" s="3">
        <f t="shared" si="41"/>
        <v>0</v>
      </c>
      <c r="S10" s="3">
        <f t="shared" si="41"/>
        <v>0</v>
      </c>
      <c r="T10" s="3">
        <f t="shared" si="41"/>
        <v>0</v>
      </c>
      <c r="U10" s="3">
        <f t="shared" si="41"/>
        <v>0</v>
      </c>
      <c r="V10" s="3">
        <f t="shared" si="41"/>
        <v>0</v>
      </c>
      <c r="W10" s="3">
        <f t="shared" si="41"/>
        <v>0</v>
      </c>
      <c r="X10" s="3">
        <f t="shared" si="41"/>
        <v>0</v>
      </c>
      <c r="Y10" s="3">
        <f t="shared" si="41"/>
        <v>0</v>
      </c>
      <c r="Z10" s="3">
        <f t="shared" si="41"/>
        <v>0</v>
      </c>
      <c r="AA10" s="3">
        <f t="shared" si="41"/>
        <v>0</v>
      </c>
      <c r="AB10" s="3">
        <f t="shared" si="41"/>
        <v>0</v>
      </c>
      <c r="AC10" s="3">
        <f t="shared" si="41"/>
        <v>0</v>
      </c>
      <c r="AD10" s="3">
        <f t="shared" si="41"/>
        <v>0</v>
      </c>
      <c r="AE10" s="3">
        <f t="shared" si="41"/>
        <v>0</v>
      </c>
      <c r="AF10" s="3">
        <f t="shared" si="41"/>
        <v>0</v>
      </c>
      <c r="AG10" s="3">
        <f t="shared" si="41"/>
        <v>0</v>
      </c>
      <c r="AH10" s="3">
        <f t="shared" si="41"/>
        <v>0</v>
      </c>
      <c r="AI10" s="3">
        <f t="shared" si="41"/>
        <v>0</v>
      </c>
      <c r="AJ10" s="3">
        <f t="shared" ref="AJ10:BI10" si="42" xml:space="preserve"> IF(AJ9 = 1, 1, 0)</f>
        <v>0</v>
      </c>
      <c r="AK10" s="3">
        <f t="shared" si="42"/>
        <v>0</v>
      </c>
      <c r="AL10" s="3">
        <f t="shared" si="42"/>
        <v>0</v>
      </c>
      <c r="AM10" s="3">
        <f t="shared" si="42"/>
        <v>0</v>
      </c>
      <c r="AN10" s="3">
        <f t="shared" si="42"/>
        <v>0</v>
      </c>
      <c r="AO10" s="3">
        <f t="shared" si="42"/>
        <v>0</v>
      </c>
      <c r="AP10" s="3">
        <f t="shared" si="42"/>
        <v>0</v>
      </c>
      <c r="AQ10" s="3">
        <f t="shared" si="42"/>
        <v>0</v>
      </c>
      <c r="AR10" s="3">
        <f t="shared" si="42"/>
        <v>0</v>
      </c>
      <c r="AS10" s="3">
        <f t="shared" si="42"/>
        <v>0</v>
      </c>
      <c r="AT10" s="3">
        <f t="shared" si="42"/>
        <v>0</v>
      </c>
      <c r="AU10" s="3">
        <f t="shared" si="42"/>
        <v>0</v>
      </c>
      <c r="AV10" s="3">
        <f t="shared" si="42"/>
        <v>0</v>
      </c>
      <c r="AW10" s="3">
        <f t="shared" si="42"/>
        <v>0</v>
      </c>
      <c r="AX10" s="3">
        <f t="shared" si="42"/>
        <v>0</v>
      </c>
      <c r="AY10" s="3">
        <f t="shared" si="42"/>
        <v>0</v>
      </c>
      <c r="AZ10" s="3">
        <f t="shared" si="42"/>
        <v>0</v>
      </c>
      <c r="BA10" s="3">
        <f t="shared" si="42"/>
        <v>0</v>
      </c>
      <c r="BB10" s="3">
        <f t="shared" si="42"/>
        <v>0</v>
      </c>
      <c r="BC10" s="3">
        <f t="shared" si="42"/>
        <v>0</v>
      </c>
      <c r="BD10" s="3">
        <f t="shared" si="42"/>
        <v>0</v>
      </c>
      <c r="BE10" s="3">
        <f t="shared" si="42"/>
        <v>0</v>
      </c>
      <c r="BF10" s="3">
        <f t="shared" si="42"/>
        <v>0</v>
      </c>
      <c r="BG10" s="3">
        <f t="shared" si="42"/>
        <v>0</v>
      </c>
      <c r="BH10" s="3">
        <f t="shared" si="42"/>
        <v>0</v>
      </c>
      <c r="BI10" s="3">
        <f t="shared" si="42"/>
        <v>0</v>
      </c>
      <c r="BJ10" s="3">
        <f t="shared" ref="BJ10:BV10" si="43" xml:space="preserve"> IF(BJ9 = 1, 1, 0)</f>
        <v>0</v>
      </c>
      <c r="BK10" s="3">
        <f t="shared" si="43"/>
        <v>0</v>
      </c>
      <c r="BL10" s="3">
        <f t="shared" si="43"/>
        <v>0</v>
      </c>
      <c r="BM10" s="3">
        <f t="shared" si="43"/>
        <v>0</v>
      </c>
      <c r="BN10" s="3">
        <f t="shared" si="43"/>
        <v>0</v>
      </c>
      <c r="BO10" s="3">
        <f t="shared" si="43"/>
        <v>0</v>
      </c>
      <c r="BP10" s="3">
        <f t="shared" si="43"/>
        <v>0</v>
      </c>
      <c r="BQ10" s="3">
        <f t="shared" si="43"/>
        <v>0</v>
      </c>
      <c r="BR10" s="3">
        <f t="shared" si="43"/>
        <v>0</v>
      </c>
      <c r="BS10" s="3">
        <f t="shared" si="43"/>
        <v>0</v>
      </c>
      <c r="BT10" s="3">
        <f t="shared" si="43"/>
        <v>0</v>
      </c>
      <c r="BU10" s="3">
        <f t="shared" si="43"/>
        <v>0</v>
      </c>
      <c r="BV10" s="3">
        <f t="shared" si="43"/>
        <v>0</v>
      </c>
    </row>
    <row r="11" spans="1:74" s="9" customFormat="1" x14ac:dyDescent="0.2">
      <c r="A11" s="14"/>
      <c r="B11" s="14"/>
      <c r="C11" s="22"/>
      <c r="D11" s="5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s="13" customFormat="1" x14ac:dyDescent="0.2">
      <c r="A12" s="10"/>
      <c r="B12" s="10"/>
      <c r="C12" s="67"/>
      <c r="D12" s="68"/>
      <c r="E12" s="13" t="s">
        <v>2</v>
      </c>
      <c r="F12" s="194">
        <v>42460</v>
      </c>
      <c r="G12" s="13" t="s">
        <v>4</v>
      </c>
    </row>
    <row r="13" spans="1:74" s="9" customFormat="1" x14ac:dyDescent="0.2">
      <c r="A13" s="14"/>
      <c r="B13" s="64"/>
      <c r="C13" s="22"/>
      <c r="D13" s="56"/>
      <c r="E13" s="3" t="str">
        <f t="shared" ref="E13:BV13" si="44" xml:space="preserve"> E$10</f>
        <v>First model column flag</v>
      </c>
      <c r="F13" s="3">
        <f t="shared" si="44"/>
        <v>0</v>
      </c>
      <c r="G13" s="3" t="str">
        <f t="shared" si="44"/>
        <v>flag</v>
      </c>
      <c r="H13" s="3">
        <f t="shared" si="44"/>
        <v>1</v>
      </c>
      <c r="I13" s="3">
        <f t="shared" si="44"/>
        <v>0</v>
      </c>
      <c r="J13" s="3">
        <f t="shared" si="44"/>
        <v>1</v>
      </c>
      <c r="K13" s="3">
        <f t="shared" si="44"/>
        <v>0</v>
      </c>
      <c r="L13" s="3">
        <f t="shared" si="44"/>
        <v>0</v>
      </c>
      <c r="M13" s="3">
        <f t="shared" si="44"/>
        <v>0</v>
      </c>
      <c r="N13" s="3">
        <f t="shared" si="44"/>
        <v>0</v>
      </c>
      <c r="O13" s="3">
        <f t="shared" si="44"/>
        <v>0</v>
      </c>
      <c r="P13" s="3">
        <f t="shared" si="44"/>
        <v>0</v>
      </c>
      <c r="Q13" s="3">
        <f t="shared" si="44"/>
        <v>0</v>
      </c>
      <c r="R13" s="3">
        <f t="shared" si="44"/>
        <v>0</v>
      </c>
      <c r="S13" s="3">
        <f t="shared" si="44"/>
        <v>0</v>
      </c>
      <c r="T13" s="3">
        <f t="shared" si="44"/>
        <v>0</v>
      </c>
      <c r="U13" s="3">
        <f t="shared" si="44"/>
        <v>0</v>
      </c>
      <c r="V13" s="3">
        <f t="shared" si="44"/>
        <v>0</v>
      </c>
      <c r="W13" s="3">
        <f t="shared" si="44"/>
        <v>0</v>
      </c>
      <c r="X13" s="3">
        <f t="shared" si="44"/>
        <v>0</v>
      </c>
      <c r="Y13" s="3">
        <f t="shared" si="44"/>
        <v>0</v>
      </c>
      <c r="Z13" s="3">
        <f t="shared" si="44"/>
        <v>0</v>
      </c>
      <c r="AA13" s="3">
        <f t="shared" si="44"/>
        <v>0</v>
      </c>
      <c r="AB13" s="3">
        <f t="shared" si="44"/>
        <v>0</v>
      </c>
      <c r="AC13" s="3">
        <f t="shared" si="44"/>
        <v>0</v>
      </c>
      <c r="AD13" s="3">
        <f t="shared" si="44"/>
        <v>0</v>
      </c>
      <c r="AE13" s="3">
        <f t="shared" si="44"/>
        <v>0</v>
      </c>
      <c r="AF13" s="3">
        <f t="shared" si="44"/>
        <v>0</v>
      </c>
      <c r="AG13" s="3">
        <f t="shared" si="44"/>
        <v>0</v>
      </c>
      <c r="AH13" s="3">
        <f t="shared" si="44"/>
        <v>0</v>
      </c>
      <c r="AI13" s="3">
        <f t="shared" si="44"/>
        <v>0</v>
      </c>
      <c r="AJ13" s="3">
        <f t="shared" si="44"/>
        <v>0</v>
      </c>
      <c r="AK13" s="3">
        <f t="shared" si="44"/>
        <v>0</v>
      </c>
      <c r="AL13" s="3">
        <f t="shared" si="44"/>
        <v>0</v>
      </c>
      <c r="AM13" s="3">
        <f t="shared" si="44"/>
        <v>0</v>
      </c>
      <c r="AN13" s="3">
        <f t="shared" si="44"/>
        <v>0</v>
      </c>
      <c r="AO13" s="3">
        <f t="shared" si="44"/>
        <v>0</v>
      </c>
      <c r="AP13" s="3">
        <f t="shared" si="44"/>
        <v>0</v>
      </c>
      <c r="AQ13" s="3">
        <f t="shared" si="44"/>
        <v>0</v>
      </c>
      <c r="AR13" s="3">
        <f t="shared" si="44"/>
        <v>0</v>
      </c>
      <c r="AS13" s="3">
        <f t="shared" si="44"/>
        <v>0</v>
      </c>
      <c r="AT13" s="3">
        <f t="shared" si="44"/>
        <v>0</v>
      </c>
      <c r="AU13" s="3">
        <f t="shared" si="44"/>
        <v>0</v>
      </c>
      <c r="AV13" s="3">
        <f t="shared" si="44"/>
        <v>0</v>
      </c>
      <c r="AW13" s="3">
        <f t="shared" si="44"/>
        <v>0</v>
      </c>
      <c r="AX13" s="3">
        <f t="shared" si="44"/>
        <v>0</v>
      </c>
      <c r="AY13" s="3">
        <f t="shared" si="44"/>
        <v>0</v>
      </c>
      <c r="AZ13" s="3">
        <f t="shared" si="44"/>
        <v>0</v>
      </c>
      <c r="BA13" s="3">
        <f t="shared" si="44"/>
        <v>0</v>
      </c>
      <c r="BB13" s="3">
        <f t="shared" si="44"/>
        <v>0</v>
      </c>
      <c r="BC13" s="3">
        <f t="shared" si="44"/>
        <v>0</v>
      </c>
      <c r="BD13" s="3">
        <f t="shared" si="44"/>
        <v>0</v>
      </c>
      <c r="BE13" s="3">
        <f t="shared" si="44"/>
        <v>0</v>
      </c>
      <c r="BF13" s="3">
        <f t="shared" si="44"/>
        <v>0</v>
      </c>
      <c r="BG13" s="3">
        <f t="shared" si="44"/>
        <v>0</v>
      </c>
      <c r="BH13" s="3">
        <f t="shared" si="44"/>
        <v>0</v>
      </c>
      <c r="BI13" s="3">
        <f t="shared" si="44"/>
        <v>0</v>
      </c>
      <c r="BJ13" s="3">
        <f t="shared" si="44"/>
        <v>0</v>
      </c>
      <c r="BK13" s="3">
        <f t="shared" si="44"/>
        <v>0</v>
      </c>
      <c r="BL13" s="3">
        <f t="shared" si="44"/>
        <v>0</v>
      </c>
      <c r="BM13" s="3">
        <f t="shared" si="44"/>
        <v>0</v>
      </c>
      <c r="BN13" s="3">
        <f t="shared" si="44"/>
        <v>0</v>
      </c>
      <c r="BO13" s="3">
        <f t="shared" si="44"/>
        <v>0</v>
      </c>
      <c r="BP13" s="3">
        <f t="shared" si="44"/>
        <v>0</v>
      </c>
      <c r="BQ13" s="3">
        <f t="shared" si="44"/>
        <v>0</v>
      </c>
      <c r="BR13" s="3">
        <f t="shared" si="44"/>
        <v>0</v>
      </c>
      <c r="BS13" s="3">
        <f t="shared" si="44"/>
        <v>0</v>
      </c>
      <c r="BT13" s="3">
        <f t="shared" si="44"/>
        <v>0</v>
      </c>
      <c r="BU13" s="3">
        <f t="shared" si="44"/>
        <v>0</v>
      </c>
      <c r="BV13" s="3">
        <f t="shared" si="44"/>
        <v>0</v>
      </c>
    </row>
    <row r="14" spans="1:74" s="52" customFormat="1" x14ac:dyDescent="0.2">
      <c r="A14" s="65"/>
      <c r="B14" s="14"/>
      <c r="C14" s="66"/>
      <c r="D14" s="60"/>
      <c r="E14" s="36" t="s">
        <v>14</v>
      </c>
      <c r="F14" s="36"/>
      <c r="G14" s="36" t="s">
        <v>4</v>
      </c>
      <c r="H14" s="36"/>
      <c r="I14" s="195"/>
      <c r="J14" s="36">
        <f t="shared" ref="J14:AO14" si="45" xml:space="preserve"> IF(J13 = 1,$F12, EOMONTH( I14, 6))</f>
        <v>42460</v>
      </c>
      <c r="K14" s="36">
        <f t="shared" si="45"/>
        <v>42643</v>
      </c>
      <c r="L14" s="36">
        <f t="shared" si="45"/>
        <v>42825</v>
      </c>
      <c r="M14" s="36">
        <f t="shared" si="45"/>
        <v>43008</v>
      </c>
      <c r="N14" s="36">
        <f t="shared" si="45"/>
        <v>43190</v>
      </c>
      <c r="O14" s="36">
        <f t="shared" si="45"/>
        <v>43373</v>
      </c>
      <c r="P14" s="36">
        <f t="shared" si="45"/>
        <v>43555</v>
      </c>
      <c r="Q14" s="36">
        <f t="shared" si="45"/>
        <v>43738</v>
      </c>
      <c r="R14" s="36">
        <f t="shared" si="45"/>
        <v>43921</v>
      </c>
      <c r="S14" s="36">
        <f t="shared" si="45"/>
        <v>44104</v>
      </c>
      <c r="T14" s="36">
        <f t="shared" si="45"/>
        <v>44286</v>
      </c>
      <c r="U14" s="36">
        <f t="shared" si="45"/>
        <v>44469</v>
      </c>
      <c r="V14" s="36">
        <f t="shared" si="45"/>
        <v>44651</v>
      </c>
      <c r="W14" s="36">
        <f t="shared" si="45"/>
        <v>44834</v>
      </c>
      <c r="X14" s="36">
        <f t="shared" si="45"/>
        <v>45016</v>
      </c>
      <c r="Y14" s="36">
        <f t="shared" si="45"/>
        <v>45199</v>
      </c>
      <c r="Z14" s="36">
        <f t="shared" si="45"/>
        <v>45382</v>
      </c>
      <c r="AA14" s="36">
        <f t="shared" si="45"/>
        <v>45565</v>
      </c>
      <c r="AB14" s="36">
        <f t="shared" si="45"/>
        <v>45747</v>
      </c>
      <c r="AC14" s="36">
        <f t="shared" si="45"/>
        <v>45930</v>
      </c>
      <c r="AD14" s="36">
        <f t="shared" si="45"/>
        <v>46112</v>
      </c>
      <c r="AE14" s="36">
        <f t="shared" si="45"/>
        <v>46295</v>
      </c>
      <c r="AF14" s="36">
        <f t="shared" si="45"/>
        <v>46477</v>
      </c>
      <c r="AG14" s="36">
        <f t="shared" si="45"/>
        <v>46660</v>
      </c>
      <c r="AH14" s="36">
        <f t="shared" si="45"/>
        <v>46843</v>
      </c>
      <c r="AI14" s="36">
        <f t="shared" si="45"/>
        <v>47026</v>
      </c>
      <c r="AJ14" s="36">
        <f t="shared" si="45"/>
        <v>47208</v>
      </c>
      <c r="AK14" s="36">
        <f t="shared" si="45"/>
        <v>47391</v>
      </c>
      <c r="AL14" s="36">
        <f t="shared" si="45"/>
        <v>47573</v>
      </c>
      <c r="AM14" s="36">
        <f t="shared" si="45"/>
        <v>47756</v>
      </c>
      <c r="AN14" s="36">
        <f t="shared" si="45"/>
        <v>47938</v>
      </c>
      <c r="AO14" s="36">
        <f t="shared" si="45"/>
        <v>48121</v>
      </c>
      <c r="AP14" s="36">
        <f t="shared" ref="AP14:BU14" si="46" xml:space="preserve"> IF(AP13 = 1,$F12, EOMONTH( AO14, 6))</f>
        <v>48304</v>
      </c>
      <c r="AQ14" s="36">
        <f t="shared" si="46"/>
        <v>48487</v>
      </c>
      <c r="AR14" s="36">
        <f t="shared" si="46"/>
        <v>48669</v>
      </c>
      <c r="AS14" s="36">
        <f t="shared" si="46"/>
        <v>48852</v>
      </c>
      <c r="AT14" s="36">
        <f t="shared" si="46"/>
        <v>49034</v>
      </c>
      <c r="AU14" s="36">
        <f t="shared" si="46"/>
        <v>49217</v>
      </c>
      <c r="AV14" s="36">
        <f t="shared" si="46"/>
        <v>49399</v>
      </c>
      <c r="AW14" s="36">
        <f t="shared" si="46"/>
        <v>49582</v>
      </c>
      <c r="AX14" s="36">
        <f t="shared" si="46"/>
        <v>49765</v>
      </c>
      <c r="AY14" s="36">
        <f t="shared" si="46"/>
        <v>49948</v>
      </c>
      <c r="AZ14" s="36">
        <f t="shared" si="46"/>
        <v>50130</v>
      </c>
      <c r="BA14" s="36">
        <f t="shared" si="46"/>
        <v>50313</v>
      </c>
      <c r="BB14" s="36">
        <f t="shared" si="46"/>
        <v>50495</v>
      </c>
      <c r="BC14" s="36">
        <f t="shared" si="46"/>
        <v>50678</v>
      </c>
      <c r="BD14" s="36">
        <f t="shared" si="46"/>
        <v>50860</v>
      </c>
      <c r="BE14" s="36">
        <f t="shared" si="46"/>
        <v>51043</v>
      </c>
      <c r="BF14" s="36">
        <f t="shared" si="46"/>
        <v>51226</v>
      </c>
      <c r="BG14" s="36">
        <f t="shared" si="46"/>
        <v>51409</v>
      </c>
      <c r="BH14" s="36">
        <f t="shared" si="46"/>
        <v>51591</v>
      </c>
      <c r="BI14" s="36">
        <f t="shared" si="46"/>
        <v>51774</v>
      </c>
      <c r="BJ14" s="36">
        <f t="shared" si="46"/>
        <v>51956</v>
      </c>
      <c r="BK14" s="36">
        <f t="shared" si="46"/>
        <v>52139</v>
      </c>
      <c r="BL14" s="36">
        <f t="shared" si="46"/>
        <v>52321</v>
      </c>
      <c r="BM14" s="36">
        <f t="shared" si="46"/>
        <v>52504</v>
      </c>
      <c r="BN14" s="36">
        <f t="shared" si="46"/>
        <v>52687</v>
      </c>
      <c r="BO14" s="36">
        <f t="shared" si="46"/>
        <v>52870</v>
      </c>
      <c r="BP14" s="36">
        <f t="shared" si="46"/>
        <v>53052</v>
      </c>
      <c r="BQ14" s="36">
        <f t="shared" si="46"/>
        <v>53235</v>
      </c>
      <c r="BR14" s="36">
        <f t="shared" si="46"/>
        <v>53417</v>
      </c>
      <c r="BS14" s="36">
        <f t="shared" si="46"/>
        <v>53600</v>
      </c>
      <c r="BT14" s="36">
        <f t="shared" si="46"/>
        <v>53782</v>
      </c>
      <c r="BU14" s="36">
        <f t="shared" si="46"/>
        <v>53965</v>
      </c>
      <c r="BV14" s="36">
        <f t="shared" ref="BV14" si="47" xml:space="preserve"> IF(BV13 = 1,$F12, EOMONTH( BU14, 6))</f>
        <v>54148</v>
      </c>
    </row>
    <row r="17" spans="1:75" s="118" customFormat="1" x14ac:dyDescent="0.2">
      <c r="A17" s="122" t="s">
        <v>122</v>
      </c>
      <c r="B17" s="122"/>
      <c r="C17" s="123"/>
      <c r="D17" s="124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</row>
    <row r="18" spans="1:75" s="118" customFormat="1" x14ac:dyDescent="0.2">
      <c r="A18" s="122"/>
      <c r="B18" s="122"/>
      <c r="C18" s="123"/>
      <c r="D18" s="124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</row>
    <row r="19" spans="1:75" s="118" customFormat="1" x14ac:dyDescent="0.2">
      <c r="A19" s="122"/>
      <c r="B19" s="122" t="s">
        <v>123</v>
      </c>
      <c r="C19" s="123"/>
      <c r="D19" s="124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</row>
    <row r="20" spans="1:75" s="144" customFormat="1" x14ac:dyDescent="0.2">
      <c r="A20" s="138"/>
      <c r="B20" s="138"/>
      <c r="C20" s="139"/>
      <c r="D20" s="140"/>
      <c r="E20" s="141" t="s">
        <v>125</v>
      </c>
      <c r="F20" s="145">
        <v>42460</v>
      </c>
      <c r="G20" s="141" t="s">
        <v>4</v>
      </c>
      <c r="H20" s="142"/>
      <c r="I20" s="143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</row>
    <row r="21" spans="1:75" s="118" customFormat="1" x14ac:dyDescent="0.2">
      <c r="A21" s="122"/>
      <c r="B21" s="122"/>
      <c r="C21" s="123"/>
      <c r="D21" s="124"/>
      <c r="E21" s="128" t="str">
        <f t="shared" ref="E21:AJ21" si="48" xml:space="preserve"> E$14</f>
        <v>Model period ending</v>
      </c>
      <c r="F21" s="128">
        <f t="shared" si="48"/>
        <v>0</v>
      </c>
      <c r="G21" s="128" t="str">
        <f t="shared" si="48"/>
        <v>date</v>
      </c>
      <c r="H21" s="128">
        <f t="shared" si="48"/>
        <v>0</v>
      </c>
      <c r="I21" s="128">
        <f t="shared" si="48"/>
        <v>0</v>
      </c>
      <c r="J21" s="128">
        <f xml:space="preserve"> J$14</f>
        <v>42460</v>
      </c>
      <c r="K21" s="128">
        <f t="shared" si="48"/>
        <v>42643</v>
      </c>
      <c r="L21" s="128">
        <f t="shared" si="48"/>
        <v>42825</v>
      </c>
      <c r="M21" s="128">
        <f t="shared" si="48"/>
        <v>43008</v>
      </c>
      <c r="N21" s="128">
        <f t="shared" si="48"/>
        <v>43190</v>
      </c>
      <c r="O21" s="128">
        <f t="shared" si="48"/>
        <v>43373</v>
      </c>
      <c r="P21" s="128">
        <f t="shared" si="48"/>
        <v>43555</v>
      </c>
      <c r="Q21" s="128">
        <f t="shared" si="48"/>
        <v>43738</v>
      </c>
      <c r="R21" s="128">
        <f t="shared" si="48"/>
        <v>43921</v>
      </c>
      <c r="S21" s="128">
        <f t="shared" si="48"/>
        <v>44104</v>
      </c>
      <c r="T21" s="128">
        <f t="shared" si="48"/>
        <v>44286</v>
      </c>
      <c r="U21" s="128">
        <f t="shared" si="48"/>
        <v>44469</v>
      </c>
      <c r="V21" s="128">
        <f t="shared" si="48"/>
        <v>44651</v>
      </c>
      <c r="W21" s="128">
        <f t="shared" si="48"/>
        <v>44834</v>
      </c>
      <c r="X21" s="128">
        <f t="shared" si="48"/>
        <v>45016</v>
      </c>
      <c r="Y21" s="128">
        <f t="shared" si="48"/>
        <v>45199</v>
      </c>
      <c r="Z21" s="128">
        <f t="shared" si="48"/>
        <v>45382</v>
      </c>
      <c r="AA21" s="128">
        <f t="shared" si="48"/>
        <v>45565</v>
      </c>
      <c r="AB21" s="128">
        <f t="shared" si="48"/>
        <v>45747</v>
      </c>
      <c r="AC21" s="128">
        <f t="shared" si="48"/>
        <v>45930</v>
      </c>
      <c r="AD21" s="128">
        <f t="shared" si="48"/>
        <v>46112</v>
      </c>
      <c r="AE21" s="128">
        <f t="shared" si="48"/>
        <v>46295</v>
      </c>
      <c r="AF21" s="128">
        <f t="shared" si="48"/>
        <v>46477</v>
      </c>
      <c r="AG21" s="128">
        <f t="shared" si="48"/>
        <v>46660</v>
      </c>
      <c r="AH21" s="128">
        <f t="shared" si="48"/>
        <v>46843</v>
      </c>
      <c r="AI21" s="128">
        <f t="shared" si="48"/>
        <v>47026</v>
      </c>
      <c r="AJ21" s="128">
        <f t="shared" si="48"/>
        <v>47208</v>
      </c>
      <c r="AK21" s="128">
        <f t="shared" ref="AK21:BP21" si="49" xml:space="preserve"> AK$14</f>
        <v>47391</v>
      </c>
      <c r="AL21" s="128">
        <f t="shared" si="49"/>
        <v>47573</v>
      </c>
      <c r="AM21" s="128">
        <f t="shared" si="49"/>
        <v>47756</v>
      </c>
      <c r="AN21" s="128">
        <f t="shared" si="49"/>
        <v>47938</v>
      </c>
      <c r="AO21" s="128">
        <f t="shared" si="49"/>
        <v>48121</v>
      </c>
      <c r="AP21" s="128">
        <f t="shared" si="49"/>
        <v>48304</v>
      </c>
      <c r="AQ21" s="128">
        <f t="shared" si="49"/>
        <v>48487</v>
      </c>
      <c r="AR21" s="128">
        <f t="shared" si="49"/>
        <v>48669</v>
      </c>
      <c r="AS21" s="128">
        <f t="shared" si="49"/>
        <v>48852</v>
      </c>
      <c r="AT21" s="128">
        <f t="shared" si="49"/>
        <v>49034</v>
      </c>
      <c r="AU21" s="128">
        <f t="shared" si="49"/>
        <v>49217</v>
      </c>
      <c r="AV21" s="128">
        <f t="shared" si="49"/>
        <v>49399</v>
      </c>
      <c r="AW21" s="128">
        <f t="shared" si="49"/>
        <v>49582</v>
      </c>
      <c r="AX21" s="128">
        <f t="shared" si="49"/>
        <v>49765</v>
      </c>
      <c r="AY21" s="128">
        <f t="shared" si="49"/>
        <v>49948</v>
      </c>
      <c r="AZ21" s="128">
        <f t="shared" si="49"/>
        <v>50130</v>
      </c>
      <c r="BA21" s="128">
        <f t="shared" si="49"/>
        <v>50313</v>
      </c>
      <c r="BB21" s="128">
        <f t="shared" si="49"/>
        <v>50495</v>
      </c>
      <c r="BC21" s="128">
        <f t="shared" si="49"/>
        <v>50678</v>
      </c>
      <c r="BD21" s="128">
        <f t="shared" si="49"/>
        <v>50860</v>
      </c>
      <c r="BE21" s="128">
        <f t="shared" si="49"/>
        <v>51043</v>
      </c>
      <c r="BF21" s="128">
        <f t="shared" si="49"/>
        <v>51226</v>
      </c>
      <c r="BG21" s="128">
        <f t="shared" si="49"/>
        <v>51409</v>
      </c>
      <c r="BH21" s="128">
        <f t="shared" si="49"/>
        <v>51591</v>
      </c>
      <c r="BI21" s="128">
        <f t="shared" si="49"/>
        <v>51774</v>
      </c>
      <c r="BJ21" s="128">
        <f t="shared" si="49"/>
        <v>51956</v>
      </c>
      <c r="BK21" s="128">
        <f t="shared" si="49"/>
        <v>52139</v>
      </c>
      <c r="BL21" s="128">
        <f t="shared" si="49"/>
        <v>52321</v>
      </c>
      <c r="BM21" s="128">
        <f t="shared" si="49"/>
        <v>52504</v>
      </c>
      <c r="BN21" s="128">
        <f t="shared" si="49"/>
        <v>52687</v>
      </c>
      <c r="BO21" s="128">
        <f t="shared" si="49"/>
        <v>52870</v>
      </c>
      <c r="BP21" s="128">
        <f t="shared" si="49"/>
        <v>53052</v>
      </c>
      <c r="BQ21" s="128">
        <f t="shared" ref="BQ21:BV21" si="50" xml:space="preserve"> BQ$14</f>
        <v>53235</v>
      </c>
      <c r="BR21" s="128">
        <f t="shared" si="50"/>
        <v>53417</v>
      </c>
      <c r="BS21" s="128">
        <f t="shared" si="50"/>
        <v>53600</v>
      </c>
      <c r="BT21" s="128">
        <f t="shared" si="50"/>
        <v>53782</v>
      </c>
      <c r="BU21" s="128">
        <f t="shared" si="50"/>
        <v>53965</v>
      </c>
      <c r="BV21" s="128">
        <f t="shared" si="50"/>
        <v>54148</v>
      </c>
      <c r="BW21" s="128"/>
    </row>
    <row r="22" spans="1:75" s="31" customFormat="1" x14ac:dyDescent="0.2">
      <c r="A22" s="63"/>
      <c r="B22" s="63"/>
      <c r="C22" s="30"/>
      <c r="E22" s="181" t="s">
        <v>123</v>
      </c>
      <c r="F22" s="181"/>
      <c r="G22" s="181" t="s">
        <v>3</v>
      </c>
      <c r="H22" s="181">
        <f xml:space="preserve"> SUM(J22:BV22)</f>
        <v>1</v>
      </c>
      <c r="I22" s="181"/>
      <c r="J22" s="181">
        <f xml:space="preserve"> IF(J21 = $F20, 1, 0)</f>
        <v>1</v>
      </c>
      <c r="K22" s="181">
        <f t="shared" ref="K22:BV22" si="51" xml:space="preserve"> IF(K21 = $F20, 1, 0)</f>
        <v>0</v>
      </c>
      <c r="L22" s="181">
        <f t="shared" si="51"/>
        <v>0</v>
      </c>
      <c r="M22" s="181">
        <f t="shared" si="51"/>
        <v>0</v>
      </c>
      <c r="N22" s="181">
        <f t="shared" si="51"/>
        <v>0</v>
      </c>
      <c r="O22" s="181">
        <f t="shared" si="51"/>
        <v>0</v>
      </c>
      <c r="P22" s="181">
        <f t="shared" si="51"/>
        <v>0</v>
      </c>
      <c r="Q22" s="181">
        <f t="shared" si="51"/>
        <v>0</v>
      </c>
      <c r="R22" s="181">
        <f t="shared" si="51"/>
        <v>0</v>
      </c>
      <c r="S22" s="181">
        <f t="shared" si="51"/>
        <v>0</v>
      </c>
      <c r="T22" s="181">
        <f t="shared" si="51"/>
        <v>0</v>
      </c>
      <c r="U22" s="181">
        <f t="shared" si="51"/>
        <v>0</v>
      </c>
      <c r="V22" s="181">
        <f t="shared" si="51"/>
        <v>0</v>
      </c>
      <c r="W22" s="181">
        <f t="shared" si="51"/>
        <v>0</v>
      </c>
      <c r="X22" s="181">
        <f t="shared" si="51"/>
        <v>0</v>
      </c>
      <c r="Y22" s="181">
        <f t="shared" si="51"/>
        <v>0</v>
      </c>
      <c r="Z22" s="181">
        <f t="shared" si="51"/>
        <v>0</v>
      </c>
      <c r="AA22" s="181">
        <f t="shared" si="51"/>
        <v>0</v>
      </c>
      <c r="AB22" s="181">
        <f t="shared" si="51"/>
        <v>0</v>
      </c>
      <c r="AC22" s="181">
        <f t="shared" si="51"/>
        <v>0</v>
      </c>
      <c r="AD22" s="181">
        <f t="shared" si="51"/>
        <v>0</v>
      </c>
      <c r="AE22" s="181">
        <f t="shared" si="51"/>
        <v>0</v>
      </c>
      <c r="AF22" s="181">
        <f t="shared" si="51"/>
        <v>0</v>
      </c>
      <c r="AG22" s="181">
        <f t="shared" si="51"/>
        <v>0</v>
      </c>
      <c r="AH22" s="181">
        <f t="shared" si="51"/>
        <v>0</v>
      </c>
      <c r="AI22" s="181">
        <f t="shared" si="51"/>
        <v>0</v>
      </c>
      <c r="AJ22" s="181">
        <f t="shared" si="51"/>
        <v>0</v>
      </c>
      <c r="AK22" s="181">
        <f t="shared" si="51"/>
        <v>0</v>
      </c>
      <c r="AL22" s="181">
        <f t="shared" si="51"/>
        <v>0</v>
      </c>
      <c r="AM22" s="181">
        <f t="shared" si="51"/>
        <v>0</v>
      </c>
      <c r="AN22" s="181">
        <f t="shared" si="51"/>
        <v>0</v>
      </c>
      <c r="AO22" s="181">
        <f t="shared" si="51"/>
        <v>0</v>
      </c>
      <c r="AP22" s="181">
        <f t="shared" si="51"/>
        <v>0</v>
      </c>
      <c r="AQ22" s="181">
        <f t="shared" si="51"/>
        <v>0</v>
      </c>
      <c r="AR22" s="181">
        <f t="shared" si="51"/>
        <v>0</v>
      </c>
      <c r="AS22" s="181">
        <f t="shared" si="51"/>
        <v>0</v>
      </c>
      <c r="AT22" s="181">
        <f t="shared" si="51"/>
        <v>0</v>
      </c>
      <c r="AU22" s="181">
        <f t="shared" si="51"/>
        <v>0</v>
      </c>
      <c r="AV22" s="181">
        <f t="shared" si="51"/>
        <v>0</v>
      </c>
      <c r="AW22" s="181">
        <f t="shared" si="51"/>
        <v>0</v>
      </c>
      <c r="AX22" s="181">
        <f t="shared" si="51"/>
        <v>0</v>
      </c>
      <c r="AY22" s="181">
        <f t="shared" si="51"/>
        <v>0</v>
      </c>
      <c r="AZ22" s="181">
        <f t="shared" si="51"/>
        <v>0</v>
      </c>
      <c r="BA22" s="181">
        <f t="shared" si="51"/>
        <v>0</v>
      </c>
      <c r="BB22" s="181">
        <f t="shared" si="51"/>
        <v>0</v>
      </c>
      <c r="BC22" s="181">
        <f t="shared" si="51"/>
        <v>0</v>
      </c>
      <c r="BD22" s="181">
        <f t="shared" si="51"/>
        <v>0</v>
      </c>
      <c r="BE22" s="181">
        <f t="shared" si="51"/>
        <v>0</v>
      </c>
      <c r="BF22" s="181">
        <f t="shared" si="51"/>
        <v>0</v>
      </c>
      <c r="BG22" s="181">
        <f t="shared" si="51"/>
        <v>0</v>
      </c>
      <c r="BH22" s="181">
        <f t="shared" si="51"/>
        <v>0</v>
      </c>
      <c r="BI22" s="181">
        <f t="shared" si="51"/>
        <v>0</v>
      </c>
      <c r="BJ22" s="181">
        <f t="shared" si="51"/>
        <v>0</v>
      </c>
      <c r="BK22" s="181">
        <f t="shared" si="51"/>
        <v>0</v>
      </c>
      <c r="BL22" s="181">
        <f t="shared" si="51"/>
        <v>0</v>
      </c>
      <c r="BM22" s="181">
        <f t="shared" si="51"/>
        <v>0</v>
      </c>
      <c r="BN22" s="181">
        <f t="shared" si="51"/>
        <v>0</v>
      </c>
      <c r="BO22" s="181">
        <f t="shared" si="51"/>
        <v>0</v>
      </c>
      <c r="BP22" s="181">
        <f t="shared" si="51"/>
        <v>0</v>
      </c>
      <c r="BQ22" s="181">
        <f t="shared" si="51"/>
        <v>0</v>
      </c>
      <c r="BR22" s="181">
        <f t="shared" si="51"/>
        <v>0</v>
      </c>
      <c r="BS22" s="181">
        <f t="shared" si="51"/>
        <v>0</v>
      </c>
      <c r="BT22" s="181">
        <f t="shared" si="51"/>
        <v>0</v>
      </c>
      <c r="BU22" s="181">
        <f t="shared" si="51"/>
        <v>0</v>
      </c>
      <c r="BV22" s="181">
        <f t="shared" si="51"/>
        <v>0</v>
      </c>
      <c r="BW22" s="181"/>
    </row>
    <row r="23" spans="1:75" s="118" customFormat="1" x14ac:dyDescent="0.2">
      <c r="A23" s="122"/>
      <c r="B23" s="122"/>
      <c r="C23" s="123"/>
      <c r="D23" s="124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</row>
    <row r="24" spans="1:75" s="118" customFormat="1" x14ac:dyDescent="0.2">
      <c r="A24" s="122"/>
      <c r="B24" s="122" t="s">
        <v>100</v>
      </c>
      <c r="C24" s="123"/>
      <c r="D24" s="124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</row>
    <row r="25" spans="1:75" s="144" customFormat="1" x14ac:dyDescent="0.2">
      <c r="A25" s="138"/>
      <c r="B25" s="138"/>
      <c r="C25" s="139"/>
      <c r="D25" s="140"/>
      <c r="E25" s="141" t="s">
        <v>125</v>
      </c>
      <c r="F25" s="145">
        <v>42460</v>
      </c>
      <c r="G25" s="141" t="s">
        <v>4</v>
      </c>
      <c r="H25" s="142"/>
      <c r="I25" s="143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</row>
    <row r="26" spans="1:75" s="137" customFormat="1" x14ac:dyDescent="0.2">
      <c r="A26" s="132"/>
      <c r="B26" s="132"/>
      <c r="C26" s="133"/>
      <c r="D26" s="134"/>
      <c r="E26" s="146" t="s">
        <v>126</v>
      </c>
      <c r="F26" s="148">
        <v>30</v>
      </c>
      <c r="G26" s="146" t="s">
        <v>127</v>
      </c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</row>
    <row r="27" spans="1:75" s="137" customFormat="1" x14ac:dyDescent="0.2">
      <c r="A27" s="132"/>
      <c r="B27" s="132"/>
      <c r="C27" s="133"/>
      <c r="D27" s="134"/>
      <c r="E27" s="146" t="s">
        <v>128</v>
      </c>
      <c r="F27" s="148">
        <v>12</v>
      </c>
      <c r="G27" s="146" t="s">
        <v>129</v>
      </c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</row>
    <row r="28" spans="1:75" s="118" customFormat="1" x14ac:dyDescent="0.2">
      <c r="A28" s="122"/>
      <c r="B28" s="122"/>
      <c r="C28" s="123"/>
      <c r="D28" s="124"/>
      <c r="E28" s="130" t="s">
        <v>124</v>
      </c>
      <c r="F28" s="130">
        <f xml:space="preserve"> EDATE(F25, F26 * F27)</f>
        <v>53417</v>
      </c>
      <c r="G28" s="130" t="s">
        <v>4</v>
      </c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</row>
    <row r="29" spans="1:75" s="118" customFormat="1" x14ac:dyDescent="0.2">
      <c r="A29" s="122"/>
      <c r="B29" s="122"/>
      <c r="C29" s="123"/>
      <c r="D29" s="124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</row>
    <row r="30" spans="1:75" s="137" customFormat="1" x14ac:dyDescent="0.2">
      <c r="A30" s="132"/>
      <c r="B30" s="132"/>
      <c r="C30" s="133"/>
      <c r="D30" s="134"/>
      <c r="E30" s="135" t="s">
        <v>136</v>
      </c>
      <c r="F30" s="160">
        <v>42460</v>
      </c>
      <c r="G30" s="135" t="s">
        <v>4</v>
      </c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</row>
    <row r="31" spans="1:75" s="118" customFormat="1" x14ac:dyDescent="0.2">
      <c r="A31" s="122"/>
      <c r="B31" s="122"/>
      <c r="C31" s="123"/>
      <c r="D31" s="124"/>
      <c r="E31" s="131" t="str">
        <f t="shared" ref="E31:G31" si="52" xml:space="preserve"> E$28</f>
        <v>Last forecast period date</v>
      </c>
      <c r="F31" s="131">
        <f t="shared" si="52"/>
        <v>53417</v>
      </c>
      <c r="G31" s="131" t="str">
        <f t="shared" si="52"/>
        <v>date</v>
      </c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</row>
    <row r="32" spans="1:75" s="118" customFormat="1" x14ac:dyDescent="0.2">
      <c r="A32" s="122"/>
      <c r="B32" s="122"/>
      <c r="C32" s="123"/>
      <c r="D32" s="124"/>
      <c r="E32" s="128" t="str">
        <f t="shared" ref="E32:BP32" si="53" xml:space="preserve"> E$14</f>
        <v>Model period ending</v>
      </c>
      <c r="F32" s="128">
        <f t="shared" si="53"/>
        <v>0</v>
      </c>
      <c r="G32" s="128" t="str">
        <f t="shared" si="53"/>
        <v>date</v>
      </c>
      <c r="H32" s="128">
        <f t="shared" si="53"/>
        <v>0</v>
      </c>
      <c r="I32" s="128">
        <f t="shared" si="53"/>
        <v>0</v>
      </c>
      <c r="J32" s="128">
        <f xml:space="preserve"> J$14</f>
        <v>42460</v>
      </c>
      <c r="K32" s="128">
        <f t="shared" si="53"/>
        <v>42643</v>
      </c>
      <c r="L32" s="128">
        <f t="shared" si="53"/>
        <v>42825</v>
      </c>
      <c r="M32" s="128">
        <f t="shared" si="53"/>
        <v>43008</v>
      </c>
      <c r="N32" s="128">
        <f t="shared" si="53"/>
        <v>43190</v>
      </c>
      <c r="O32" s="128">
        <f t="shared" si="53"/>
        <v>43373</v>
      </c>
      <c r="P32" s="128">
        <f t="shared" si="53"/>
        <v>43555</v>
      </c>
      <c r="Q32" s="128">
        <f t="shared" si="53"/>
        <v>43738</v>
      </c>
      <c r="R32" s="128">
        <f t="shared" si="53"/>
        <v>43921</v>
      </c>
      <c r="S32" s="128">
        <f t="shared" si="53"/>
        <v>44104</v>
      </c>
      <c r="T32" s="128">
        <f t="shared" si="53"/>
        <v>44286</v>
      </c>
      <c r="U32" s="128">
        <f t="shared" si="53"/>
        <v>44469</v>
      </c>
      <c r="V32" s="128">
        <f t="shared" si="53"/>
        <v>44651</v>
      </c>
      <c r="W32" s="128">
        <f t="shared" si="53"/>
        <v>44834</v>
      </c>
      <c r="X32" s="128">
        <f t="shared" si="53"/>
        <v>45016</v>
      </c>
      <c r="Y32" s="128">
        <f t="shared" si="53"/>
        <v>45199</v>
      </c>
      <c r="Z32" s="128">
        <f t="shared" si="53"/>
        <v>45382</v>
      </c>
      <c r="AA32" s="128">
        <f t="shared" si="53"/>
        <v>45565</v>
      </c>
      <c r="AB32" s="128">
        <f t="shared" si="53"/>
        <v>45747</v>
      </c>
      <c r="AC32" s="128">
        <f t="shared" si="53"/>
        <v>45930</v>
      </c>
      <c r="AD32" s="128">
        <f t="shared" si="53"/>
        <v>46112</v>
      </c>
      <c r="AE32" s="128">
        <f t="shared" si="53"/>
        <v>46295</v>
      </c>
      <c r="AF32" s="128">
        <f t="shared" si="53"/>
        <v>46477</v>
      </c>
      <c r="AG32" s="128">
        <f t="shared" si="53"/>
        <v>46660</v>
      </c>
      <c r="AH32" s="128">
        <f t="shared" si="53"/>
        <v>46843</v>
      </c>
      <c r="AI32" s="128">
        <f t="shared" si="53"/>
        <v>47026</v>
      </c>
      <c r="AJ32" s="128">
        <f t="shared" si="53"/>
        <v>47208</v>
      </c>
      <c r="AK32" s="128">
        <f t="shared" si="53"/>
        <v>47391</v>
      </c>
      <c r="AL32" s="128">
        <f t="shared" si="53"/>
        <v>47573</v>
      </c>
      <c r="AM32" s="128">
        <f t="shared" si="53"/>
        <v>47756</v>
      </c>
      <c r="AN32" s="128">
        <f t="shared" si="53"/>
        <v>47938</v>
      </c>
      <c r="AO32" s="128">
        <f t="shared" si="53"/>
        <v>48121</v>
      </c>
      <c r="AP32" s="128">
        <f t="shared" si="53"/>
        <v>48304</v>
      </c>
      <c r="AQ32" s="128">
        <f t="shared" si="53"/>
        <v>48487</v>
      </c>
      <c r="AR32" s="128">
        <f t="shared" si="53"/>
        <v>48669</v>
      </c>
      <c r="AS32" s="128">
        <f t="shared" si="53"/>
        <v>48852</v>
      </c>
      <c r="AT32" s="128">
        <f t="shared" si="53"/>
        <v>49034</v>
      </c>
      <c r="AU32" s="128">
        <f t="shared" si="53"/>
        <v>49217</v>
      </c>
      <c r="AV32" s="128">
        <f t="shared" si="53"/>
        <v>49399</v>
      </c>
      <c r="AW32" s="128">
        <f t="shared" si="53"/>
        <v>49582</v>
      </c>
      <c r="AX32" s="128">
        <f t="shared" si="53"/>
        <v>49765</v>
      </c>
      <c r="AY32" s="128">
        <f t="shared" si="53"/>
        <v>49948</v>
      </c>
      <c r="AZ32" s="128">
        <f t="shared" si="53"/>
        <v>50130</v>
      </c>
      <c r="BA32" s="128">
        <f t="shared" si="53"/>
        <v>50313</v>
      </c>
      <c r="BB32" s="128">
        <f t="shared" si="53"/>
        <v>50495</v>
      </c>
      <c r="BC32" s="128">
        <f t="shared" si="53"/>
        <v>50678</v>
      </c>
      <c r="BD32" s="128">
        <f t="shared" si="53"/>
        <v>50860</v>
      </c>
      <c r="BE32" s="128">
        <f t="shared" si="53"/>
        <v>51043</v>
      </c>
      <c r="BF32" s="128">
        <f t="shared" si="53"/>
        <v>51226</v>
      </c>
      <c r="BG32" s="128">
        <f t="shared" si="53"/>
        <v>51409</v>
      </c>
      <c r="BH32" s="128">
        <f t="shared" si="53"/>
        <v>51591</v>
      </c>
      <c r="BI32" s="128">
        <f t="shared" si="53"/>
        <v>51774</v>
      </c>
      <c r="BJ32" s="128">
        <f t="shared" si="53"/>
        <v>51956</v>
      </c>
      <c r="BK32" s="128">
        <f t="shared" si="53"/>
        <v>52139</v>
      </c>
      <c r="BL32" s="128">
        <f t="shared" si="53"/>
        <v>52321</v>
      </c>
      <c r="BM32" s="128">
        <f t="shared" si="53"/>
        <v>52504</v>
      </c>
      <c r="BN32" s="128">
        <f t="shared" si="53"/>
        <v>52687</v>
      </c>
      <c r="BO32" s="128">
        <f t="shared" si="53"/>
        <v>52870</v>
      </c>
      <c r="BP32" s="128">
        <f t="shared" si="53"/>
        <v>53052</v>
      </c>
      <c r="BQ32" s="128">
        <f t="shared" ref="BQ32:BV32" si="54" xml:space="preserve"> BQ$14</f>
        <v>53235</v>
      </c>
      <c r="BR32" s="128">
        <f t="shared" si="54"/>
        <v>53417</v>
      </c>
      <c r="BS32" s="128">
        <f t="shared" si="54"/>
        <v>53600</v>
      </c>
      <c r="BT32" s="128">
        <f t="shared" si="54"/>
        <v>53782</v>
      </c>
      <c r="BU32" s="128">
        <f t="shared" si="54"/>
        <v>53965</v>
      </c>
      <c r="BV32" s="128">
        <f t="shared" si="54"/>
        <v>54148</v>
      </c>
      <c r="BW32" s="128"/>
    </row>
    <row r="33" spans="1:75" s="118" customFormat="1" x14ac:dyDescent="0.2">
      <c r="A33" s="122"/>
      <c r="B33" s="122"/>
      <c r="C33" s="123"/>
      <c r="D33" s="124"/>
      <c r="E33" s="129" t="s">
        <v>100</v>
      </c>
      <c r="F33" s="129"/>
      <c r="G33" s="129" t="s">
        <v>3</v>
      </c>
      <c r="H33" s="129">
        <f xml:space="preserve"> SUM(J33:BV33)</f>
        <v>60</v>
      </c>
      <c r="I33" s="129"/>
      <c r="J33" s="129">
        <f xml:space="preserve"> IF(AND(J32 &gt; $F30, J32 &lt;= $F31), 1, 0)</f>
        <v>0</v>
      </c>
      <c r="K33" s="129">
        <f t="shared" ref="K33:BV33" si="55" xml:space="preserve"> IF(AND(K32 &gt; $F30, K32 &lt;= $F31), 1, 0)</f>
        <v>1</v>
      </c>
      <c r="L33" s="129">
        <f t="shared" si="55"/>
        <v>1</v>
      </c>
      <c r="M33" s="129">
        <f t="shared" si="55"/>
        <v>1</v>
      </c>
      <c r="N33" s="129">
        <f t="shared" si="55"/>
        <v>1</v>
      </c>
      <c r="O33" s="129">
        <f t="shared" si="55"/>
        <v>1</v>
      </c>
      <c r="P33" s="129">
        <f t="shared" si="55"/>
        <v>1</v>
      </c>
      <c r="Q33" s="129">
        <f t="shared" si="55"/>
        <v>1</v>
      </c>
      <c r="R33" s="129">
        <f t="shared" si="55"/>
        <v>1</v>
      </c>
      <c r="S33" s="129">
        <f t="shared" si="55"/>
        <v>1</v>
      </c>
      <c r="T33" s="129">
        <f t="shared" si="55"/>
        <v>1</v>
      </c>
      <c r="U33" s="129">
        <f t="shared" si="55"/>
        <v>1</v>
      </c>
      <c r="V33" s="129">
        <f t="shared" si="55"/>
        <v>1</v>
      </c>
      <c r="W33" s="129">
        <f t="shared" si="55"/>
        <v>1</v>
      </c>
      <c r="X33" s="129">
        <f t="shared" si="55"/>
        <v>1</v>
      </c>
      <c r="Y33" s="129">
        <f t="shared" si="55"/>
        <v>1</v>
      </c>
      <c r="Z33" s="129">
        <f t="shared" si="55"/>
        <v>1</v>
      </c>
      <c r="AA33" s="129">
        <f t="shared" si="55"/>
        <v>1</v>
      </c>
      <c r="AB33" s="129">
        <f t="shared" si="55"/>
        <v>1</v>
      </c>
      <c r="AC33" s="129">
        <f t="shared" si="55"/>
        <v>1</v>
      </c>
      <c r="AD33" s="129">
        <f t="shared" si="55"/>
        <v>1</v>
      </c>
      <c r="AE33" s="129">
        <f t="shared" si="55"/>
        <v>1</v>
      </c>
      <c r="AF33" s="129">
        <f t="shared" si="55"/>
        <v>1</v>
      </c>
      <c r="AG33" s="129">
        <f t="shared" si="55"/>
        <v>1</v>
      </c>
      <c r="AH33" s="129">
        <f t="shared" si="55"/>
        <v>1</v>
      </c>
      <c r="AI33" s="129">
        <f t="shared" si="55"/>
        <v>1</v>
      </c>
      <c r="AJ33" s="129">
        <f t="shared" si="55"/>
        <v>1</v>
      </c>
      <c r="AK33" s="129">
        <f t="shared" si="55"/>
        <v>1</v>
      </c>
      <c r="AL33" s="129">
        <f t="shared" si="55"/>
        <v>1</v>
      </c>
      <c r="AM33" s="129">
        <f t="shared" si="55"/>
        <v>1</v>
      </c>
      <c r="AN33" s="129">
        <f t="shared" si="55"/>
        <v>1</v>
      </c>
      <c r="AO33" s="129">
        <f t="shared" si="55"/>
        <v>1</v>
      </c>
      <c r="AP33" s="129">
        <f t="shared" si="55"/>
        <v>1</v>
      </c>
      <c r="AQ33" s="129">
        <f t="shared" si="55"/>
        <v>1</v>
      </c>
      <c r="AR33" s="129">
        <f t="shared" si="55"/>
        <v>1</v>
      </c>
      <c r="AS33" s="129">
        <f t="shared" si="55"/>
        <v>1</v>
      </c>
      <c r="AT33" s="129">
        <f t="shared" si="55"/>
        <v>1</v>
      </c>
      <c r="AU33" s="129">
        <f t="shared" si="55"/>
        <v>1</v>
      </c>
      <c r="AV33" s="129">
        <f t="shared" si="55"/>
        <v>1</v>
      </c>
      <c r="AW33" s="129">
        <f t="shared" si="55"/>
        <v>1</v>
      </c>
      <c r="AX33" s="129">
        <f t="shared" si="55"/>
        <v>1</v>
      </c>
      <c r="AY33" s="129">
        <f t="shared" si="55"/>
        <v>1</v>
      </c>
      <c r="AZ33" s="129">
        <f t="shared" si="55"/>
        <v>1</v>
      </c>
      <c r="BA33" s="129">
        <f t="shared" si="55"/>
        <v>1</v>
      </c>
      <c r="BB33" s="129">
        <f t="shared" si="55"/>
        <v>1</v>
      </c>
      <c r="BC33" s="129">
        <f t="shared" si="55"/>
        <v>1</v>
      </c>
      <c r="BD33" s="129">
        <f t="shared" si="55"/>
        <v>1</v>
      </c>
      <c r="BE33" s="129">
        <f t="shared" si="55"/>
        <v>1</v>
      </c>
      <c r="BF33" s="129">
        <f t="shared" si="55"/>
        <v>1</v>
      </c>
      <c r="BG33" s="129">
        <f t="shared" si="55"/>
        <v>1</v>
      </c>
      <c r="BH33" s="129">
        <f t="shared" si="55"/>
        <v>1</v>
      </c>
      <c r="BI33" s="129">
        <f t="shared" si="55"/>
        <v>1</v>
      </c>
      <c r="BJ33" s="129">
        <f t="shared" si="55"/>
        <v>1</v>
      </c>
      <c r="BK33" s="129">
        <f t="shared" si="55"/>
        <v>1</v>
      </c>
      <c r="BL33" s="129">
        <f t="shared" si="55"/>
        <v>1</v>
      </c>
      <c r="BM33" s="129">
        <f t="shared" si="55"/>
        <v>1</v>
      </c>
      <c r="BN33" s="129">
        <f t="shared" si="55"/>
        <v>1</v>
      </c>
      <c r="BO33" s="129">
        <f t="shared" si="55"/>
        <v>1</v>
      </c>
      <c r="BP33" s="129">
        <f t="shared" si="55"/>
        <v>1</v>
      </c>
      <c r="BQ33" s="129">
        <f t="shared" si="55"/>
        <v>1</v>
      </c>
      <c r="BR33" s="129">
        <f t="shared" si="55"/>
        <v>1</v>
      </c>
      <c r="BS33" s="129">
        <f t="shared" si="55"/>
        <v>0</v>
      </c>
      <c r="BT33" s="129">
        <f t="shared" si="55"/>
        <v>0</v>
      </c>
      <c r="BU33" s="129">
        <f t="shared" si="55"/>
        <v>0</v>
      </c>
      <c r="BV33" s="129">
        <f t="shared" si="55"/>
        <v>0</v>
      </c>
      <c r="BW33" s="129"/>
    </row>
    <row r="34" spans="1:75" s="118" customFormat="1" x14ac:dyDescent="0.2">
      <c r="A34" s="122"/>
      <c r="B34" s="122"/>
      <c r="C34" s="123"/>
      <c r="D34" s="124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</row>
  </sheetData>
  <phoneticPr fontId="2" type="noConversion"/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&amp;LPROJECT AIRCO&amp;CSheet: &amp;A&amp;RSTRICTLY CONFIDENTIAL</oddHeader>
    <oddFooter>&amp;L&amp;F (Printed on &amp;D at &amp;T) &amp;RPage &amp;P of &amp;N</oddFooter>
  </headerFooter>
  <customProperties>
    <customPr name="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W35"/>
  <sheetViews>
    <sheetView defaultGridColor="0" colorId="22" zoomScale="80" zoomScaleNormal="80" workbookViewId="0">
      <pane xSplit="9" ySplit="3" topLeftCell="J4" activePane="bottomRight" state="frozen"/>
      <selection activeCell="J6" sqref="J6"/>
      <selection pane="topRight" activeCell="J6" sqref="J6"/>
      <selection pane="bottomLeft" activeCell="J6" sqref="J6"/>
      <selection pane="bottomRight" activeCell="J4" sqref="J4"/>
    </sheetView>
  </sheetViews>
  <sheetFormatPr defaultColWidth="0" defaultRowHeight="12.75" x14ac:dyDescent="0.2"/>
  <cols>
    <col min="1" max="1" width="1.28515625" style="119" customWidth="1"/>
    <col min="2" max="2" width="1.28515625" style="114" customWidth="1"/>
    <col min="3" max="3" width="1.28515625" style="115" customWidth="1"/>
    <col min="4" max="4" width="1.28515625" style="116" customWidth="1"/>
    <col min="5" max="5" width="40.7109375" style="117" customWidth="1"/>
    <col min="6" max="6" width="12.7109375" style="117" customWidth="1"/>
    <col min="7" max="8" width="11.7109375" style="117" customWidth="1"/>
    <col min="9" max="9" width="2.7109375" style="117" customWidth="1"/>
    <col min="10" max="74" width="11.7109375" style="117" customWidth="1"/>
    <col min="75" max="75" width="11.7109375" style="117" hidden="1" customWidth="1"/>
    <col min="76" max="16384" width="11.7109375" style="118" hidden="1"/>
  </cols>
  <sheetData>
    <row r="1" spans="1:75" ht="26.25" x14ac:dyDescent="0.2">
      <c r="A1" s="113" t="str">
        <f ca="1" xml:space="preserve"> RIGHT(CELL("filename", A1), LEN(CELL("filename", A1)) - SEARCH("]", CELL("filename", A1)))</f>
        <v>Esc</v>
      </c>
    </row>
    <row r="2" spans="1:75" s="51" customFormat="1" x14ac:dyDescent="0.2">
      <c r="A2" s="25"/>
      <c r="B2" s="26"/>
      <c r="C2" s="43"/>
      <c r="D2" s="44"/>
      <c r="E2" s="32" t="str">
        <f xml:space="preserve"> Time!E$14</f>
        <v>Model period ending</v>
      </c>
      <c r="F2" s="45"/>
      <c r="G2" s="45"/>
      <c r="H2" s="28"/>
      <c r="I2" s="28"/>
      <c r="J2" s="28">
        <f xml:space="preserve"> Time!J$14</f>
        <v>42460</v>
      </c>
      <c r="K2" s="28">
        <f xml:space="preserve"> Time!K$14</f>
        <v>42643</v>
      </c>
      <c r="L2" s="28">
        <f xml:space="preserve"> Time!L$14</f>
        <v>42825</v>
      </c>
      <c r="M2" s="28">
        <f xml:space="preserve"> Time!M$14</f>
        <v>43008</v>
      </c>
      <c r="N2" s="28">
        <f xml:space="preserve"> Time!N$14</f>
        <v>43190</v>
      </c>
      <c r="O2" s="28">
        <f xml:space="preserve"> Time!O$14</f>
        <v>43373</v>
      </c>
      <c r="P2" s="28">
        <f xml:space="preserve"> Time!P$14</f>
        <v>43555</v>
      </c>
      <c r="Q2" s="28">
        <f xml:space="preserve"> Time!Q$14</f>
        <v>43738</v>
      </c>
      <c r="R2" s="28">
        <f xml:space="preserve"> Time!R$14</f>
        <v>43921</v>
      </c>
      <c r="S2" s="28">
        <f xml:space="preserve"> Time!S$14</f>
        <v>44104</v>
      </c>
      <c r="T2" s="28">
        <f xml:space="preserve"> Time!T$14</f>
        <v>44286</v>
      </c>
      <c r="U2" s="28">
        <f xml:space="preserve"> Time!U$14</f>
        <v>44469</v>
      </c>
      <c r="V2" s="28">
        <f xml:space="preserve"> Time!V$14</f>
        <v>44651</v>
      </c>
      <c r="W2" s="28">
        <f xml:space="preserve"> Time!W$14</f>
        <v>44834</v>
      </c>
      <c r="X2" s="28">
        <f xml:space="preserve"> Time!X$14</f>
        <v>45016</v>
      </c>
      <c r="Y2" s="28">
        <f xml:space="preserve"> Time!Y$14</f>
        <v>45199</v>
      </c>
      <c r="Z2" s="28">
        <f xml:space="preserve"> Time!Z$14</f>
        <v>45382</v>
      </c>
      <c r="AA2" s="28">
        <f xml:space="preserve"> Time!AA$14</f>
        <v>45565</v>
      </c>
      <c r="AB2" s="28">
        <f xml:space="preserve"> Time!AB$14</f>
        <v>45747</v>
      </c>
      <c r="AC2" s="28">
        <f xml:space="preserve"> Time!AC$14</f>
        <v>45930</v>
      </c>
      <c r="AD2" s="28">
        <f xml:space="preserve"> Time!AD$14</f>
        <v>46112</v>
      </c>
      <c r="AE2" s="28">
        <f xml:space="preserve"> Time!AE$14</f>
        <v>46295</v>
      </c>
      <c r="AF2" s="28">
        <f xml:space="preserve"> Time!AF$14</f>
        <v>46477</v>
      </c>
      <c r="AG2" s="28">
        <f xml:space="preserve"> Time!AG$14</f>
        <v>46660</v>
      </c>
      <c r="AH2" s="28">
        <f xml:space="preserve"> Time!AH$14</f>
        <v>46843</v>
      </c>
      <c r="AI2" s="28">
        <f xml:space="preserve"> Time!AI$14</f>
        <v>47026</v>
      </c>
      <c r="AJ2" s="28">
        <f xml:space="preserve"> Time!AJ$14</f>
        <v>47208</v>
      </c>
      <c r="AK2" s="28">
        <f xml:space="preserve"> Time!AK$14</f>
        <v>47391</v>
      </c>
      <c r="AL2" s="28">
        <f xml:space="preserve"> Time!AL$14</f>
        <v>47573</v>
      </c>
      <c r="AM2" s="28">
        <f xml:space="preserve"> Time!AM$14</f>
        <v>47756</v>
      </c>
      <c r="AN2" s="28">
        <f xml:space="preserve"> Time!AN$14</f>
        <v>47938</v>
      </c>
      <c r="AO2" s="28">
        <f xml:space="preserve"> Time!AO$14</f>
        <v>48121</v>
      </c>
      <c r="AP2" s="28">
        <f xml:space="preserve"> Time!AP$14</f>
        <v>48304</v>
      </c>
      <c r="AQ2" s="28">
        <f xml:space="preserve"> Time!AQ$14</f>
        <v>48487</v>
      </c>
      <c r="AR2" s="28">
        <f xml:space="preserve"> Time!AR$14</f>
        <v>48669</v>
      </c>
      <c r="AS2" s="28">
        <f xml:space="preserve"> Time!AS$14</f>
        <v>48852</v>
      </c>
      <c r="AT2" s="28">
        <f xml:space="preserve"> Time!AT$14</f>
        <v>49034</v>
      </c>
      <c r="AU2" s="28">
        <f xml:space="preserve"> Time!AU$14</f>
        <v>49217</v>
      </c>
      <c r="AV2" s="28">
        <f xml:space="preserve"> Time!AV$14</f>
        <v>49399</v>
      </c>
      <c r="AW2" s="28">
        <f xml:space="preserve"> Time!AW$14</f>
        <v>49582</v>
      </c>
      <c r="AX2" s="28">
        <f xml:space="preserve"> Time!AX$14</f>
        <v>49765</v>
      </c>
      <c r="AY2" s="28">
        <f xml:space="preserve"> Time!AY$14</f>
        <v>49948</v>
      </c>
      <c r="AZ2" s="28">
        <f xml:space="preserve"> Time!AZ$14</f>
        <v>50130</v>
      </c>
      <c r="BA2" s="28">
        <f xml:space="preserve"> Time!BA$14</f>
        <v>50313</v>
      </c>
      <c r="BB2" s="28">
        <f xml:space="preserve"> Time!BB$14</f>
        <v>50495</v>
      </c>
      <c r="BC2" s="28">
        <f xml:space="preserve"> Time!BC$14</f>
        <v>50678</v>
      </c>
      <c r="BD2" s="28">
        <f xml:space="preserve"> Time!BD$14</f>
        <v>50860</v>
      </c>
      <c r="BE2" s="28">
        <f xml:space="preserve"> Time!BE$14</f>
        <v>51043</v>
      </c>
      <c r="BF2" s="28">
        <f xml:space="preserve"> Time!BF$14</f>
        <v>51226</v>
      </c>
      <c r="BG2" s="28">
        <f xml:space="preserve"> Time!BG$14</f>
        <v>51409</v>
      </c>
      <c r="BH2" s="28">
        <f xml:space="preserve"> Time!BH$14</f>
        <v>51591</v>
      </c>
      <c r="BI2" s="28">
        <f xml:space="preserve"> Time!BI$14</f>
        <v>51774</v>
      </c>
      <c r="BJ2" s="28">
        <f xml:space="preserve"> Time!BJ$14</f>
        <v>51956</v>
      </c>
      <c r="BK2" s="28">
        <f xml:space="preserve"> Time!BK$14</f>
        <v>52139</v>
      </c>
      <c r="BL2" s="28">
        <f xml:space="preserve"> Time!BL$14</f>
        <v>52321</v>
      </c>
      <c r="BM2" s="28">
        <f xml:space="preserve"> Time!BM$14</f>
        <v>52504</v>
      </c>
      <c r="BN2" s="28">
        <f xml:space="preserve"> Time!BN$14</f>
        <v>52687</v>
      </c>
      <c r="BO2" s="28">
        <f xml:space="preserve"> Time!BO$14</f>
        <v>52870</v>
      </c>
      <c r="BP2" s="28">
        <f xml:space="preserve"> Time!BP$14</f>
        <v>53052</v>
      </c>
      <c r="BQ2" s="28">
        <f xml:space="preserve"> Time!BQ$14</f>
        <v>53235</v>
      </c>
      <c r="BR2" s="28">
        <f xml:space="preserve"> Time!BR$14</f>
        <v>53417</v>
      </c>
      <c r="BS2" s="28">
        <f xml:space="preserve"> Time!BS$14</f>
        <v>53600</v>
      </c>
      <c r="BT2" s="28">
        <f xml:space="preserve"> Time!BT$14</f>
        <v>53782</v>
      </c>
      <c r="BU2" s="28">
        <f xml:space="preserve"> Time!BU$14</f>
        <v>53965</v>
      </c>
      <c r="BV2" s="28">
        <f xml:space="preserve"> Time!BV$14</f>
        <v>54148</v>
      </c>
    </row>
    <row r="3" spans="1:75" s="9" customFormat="1" x14ac:dyDescent="0.2">
      <c r="A3" s="4"/>
      <c r="B3" s="1"/>
      <c r="C3" s="20"/>
      <c r="D3" s="2"/>
      <c r="E3" s="3" t="str">
        <f xml:space="preserve"> Time!E$7</f>
        <v>Model column counter</v>
      </c>
      <c r="F3" s="41" t="s">
        <v>18</v>
      </c>
      <c r="G3" s="42" t="s">
        <v>16</v>
      </c>
      <c r="H3" s="41" t="s">
        <v>17</v>
      </c>
      <c r="I3" s="3"/>
      <c r="J3" s="3">
        <f xml:space="preserve"> Time!J$7</f>
        <v>1</v>
      </c>
      <c r="K3" s="3">
        <f xml:space="preserve"> Time!K$7</f>
        <v>2</v>
      </c>
      <c r="L3" s="3">
        <f xml:space="preserve"> Time!L$7</f>
        <v>3</v>
      </c>
      <c r="M3" s="3">
        <f xml:space="preserve"> Time!M$7</f>
        <v>4</v>
      </c>
      <c r="N3" s="3">
        <f xml:space="preserve"> Time!N$7</f>
        <v>5</v>
      </c>
      <c r="O3" s="3">
        <f xml:space="preserve"> Time!O$7</f>
        <v>6</v>
      </c>
      <c r="P3" s="3">
        <f xml:space="preserve"> Time!P$7</f>
        <v>7</v>
      </c>
      <c r="Q3" s="3">
        <f xml:space="preserve"> Time!Q$7</f>
        <v>8</v>
      </c>
      <c r="R3" s="3">
        <f xml:space="preserve"> Time!R$7</f>
        <v>9</v>
      </c>
      <c r="S3" s="3">
        <f xml:space="preserve"> Time!S$7</f>
        <v>10</v>
      </c>
      <c r="T3" s="3">
        <f xml:space="preserve"> Time!T$7</f>
        <v>11</v>
      </c>
      <c r="U3" s="3">
        <f xml:space="preserve"> Time!U$7</f>
        <v>12</v>
      </c>
      <c r="V3" s="3">
        <f xml:space="preserve"> Time!V$7</f>
        <v>13</v>
      </c>
      <c r="W3" s="3">
        <f xml:space="preserve"> Time!W$7</f>
        <v>14</v>
      </c>
      <c r="X3" s="3">
        <f xml:space="preserve"> Time!X$7</f>
        <v>15</v>
      </c>
      <c r="Y3" s="3">
        <f xml:space="preserve"> Time!Y$7</f>
        <v>16</v>
      </c>
      <c r="Z3" s="3">
        <f xml:space="preserve"> Time!Z$7</f>
        <v>17</v>
      </c>
      <c r="AA3" s="3">
        <f xml:space="preserve"> Time!AA$7</f>
        <v>18</v>
      </c>
      <c r="AB3" s="3">
        <f xml:space="preserve"> Time!AB$7</f>
        <v>19</v>
      </c>
      <c r="AC3" s="3">
        <f xml:space="preserve"> Time!AC$7</f>
        <v>20</v>
      </c>
      <c r="AD3" s="3">
        <f xml:space="preserve"> Time!AD$7</f>
        <v>21</v>
      </c>
      <c r="AE3" s="3">
        <f xml:space="preserve"> Time!AE$7</f>
        <v>22</v>
      </c>
      <c r="AF3" s="3">
        <f xml:space="preserve"> Time!AF$7</f>
        <v>23</v>
      </c>
      <c r="AG3" s="3">
        <f xml:space="preserve"> Time!AG$7</f>
        <v>24</v>
      </c>
      <c r="AH3" s="3">
        <f xml:space="preserve"> Time!AH$7</f>
        <v>25</v>
      </c>
      <c r="AI3" s="3">
        <f xml:space="preserve"> Time!AI$7</f>
        <v>26</v>
      </c>
      <c r="AJ3" s="3">
        <f xml:space="preserve"> Time!AJ$7</f>
        <v>27</v>
      </c>
      <c r="AK3" s="3">
        <f xml:space="preserve"> Time!AK$7</f>
        <v>28</v>
      </c>
      <c r="AL3" s="3">
        <f xml:space="preserve"> Time!AL$7</f>
        <v>29</v>
      </c>
      <c r="AM3" s="3">
        <f xml:space="preserve"> Time!AM$7</f>
        <v>30</v>
      </c>
      <c r="AN3" s="3">
        <f xml:space="preserve"> Time!AN$7</f>
        <v>31</v>
      </c>
      <c r="AO3" s="3">
        <f xml:space="preserve"> Time!AO$7</f>
        <v>32</v>
      </c>
      <c r="AP3" s="3">
        <f xml:space="preserve"> Time!AP$7</f>
        <v>33</v>
      </c>
      <c r="AQ3" s="3">
        <f xml:space="preserve"> Time!AQ$7</f>
        <v>34</v>
      </c>
      <c r="AR3" s="3">
        <f xml:space="preserve"> Time!AR$7</f>
        <v>35</v>
      </c>
      <c r="AS3" s="3">
        <f xml:space="preserve"> Time!AS$7</f>
        <v>36</v>
      </c>
      <c r="AT3" s="3">
        <f xml:space="preserve"> Time!AT$7</f>
        <v>37</v>
      </c>
      <c r="AU3" s="3">
        <f xml:space="preserve"> Time!AU$7</f>
        <v>38</v>
      </c>
      <c r="AV3" s="3">
        <f xml:space="preserve"> Time!AV$7</f>
        <v>39</v>
      </c>
      <c r="AW3" s="3">
        <f xml:space="preserve"> Time!AW$7</f>
        <v>40</v>
      </c>
      <c r="AX3" s="3">
        <f xml:space="preserve"> Time!AX$7</f>
        <v>41</v>
      </c>
      <c r="AY3" s="3">
        <f xml:space="preserve"> Time!AY$7</f>
        <v>42</v>
      </c>
      <c r="AZ3" s="3">
        <f xml:space="preserve"> Time!AZ$7</f>
        <v>43</v>
      </c>
      <c r="BA3" s="3">
        <f xml:space="preserve"> Time!BA$7</f>
        <v>44</v>
      </c>
      <c r="BB3" s="3">
        <f xml:space="preserve"> Time!BB$7</f>
        <v>45</v>
      </c>
      <c r="BC3" s="3">
        <f xml:space="preserve"> Time!BC$7</f>
        <v>46</v>
      </c>
      <c r="BD3" s="3">
        <f xml:space="preserve"> Time!BD$7</f>
        <v>47</v>
      </c>
      <c r="BE3" s="3">
        <f xml:space="preserve"> Time!BE$7</f>
        <v>48</v>
      </c>
      <c r="BF3" s="3">
        <f xml:space="preserve"> Time!BF$7</f>
        <v>49</v>
      </c>
      <c r="BG3" s="3">
        <f xml:space="preserve"> Time!BG$7</f>
        <v>50</v>
      </c>
      <c r="BH3" s="3">
        <f xml:space="preserve"> Time!BH$7</f>
        <v>51</v>
      </c>
      <c r="BI3" s="3">
        <f xml:space="preserve"> Time!BI$7</f>
        <v>52</v>
      </c>
      <c r="BJ3" s="3">
        <f xml:space="preserve"> Time!BJ$7</f>
        <v>53</v>
      </c>
      <c r="BK3" s="3">
        <f xml:space="preserve"> Time!BK$7</f>
        <v>54</v>
      </c>
      <c r="BL3" s="3">
        <f xml:space="preserve"> Time!BL$7</f>
        <v>55</v>
      </c>
      <c r="BM3" s="3">
        <f xml:space="preserve"> Time!BM$7</f>
        <v>56</v>
      </c>
      <c r="BN3" s="3">
        <f xml:space="preserve"> Time!BN$7</f>
        <v>57</v>
      </c>
      <c r="BO3" s="3">
        <f xml:space="preserve"> Time!BO$7</f>
        <v>58</v>
      </c>
      <c r="BP3" s="3">
        <f xml:space="preserve"> Time!BP$7</f>
        <v>59</v>
      </c>
      <c r="BQ3" s="3">
        <f xml:space="preserve"> Time!BQ$7</f>
        <v>60</v>
      </c>
      <c r="BR3" s="3">
        <f xml:space="preserve"> Time!BR$7</f>
        <v>61</v>
      </c>
      <c r="BS3" s="3">
        <f xml:space="preserve"> Time!BS$7</f>
        <v>62</v>
      </c>
      <c r="BT3" s="3">
        <f xml:space="preserve"> Time!BT$7</f>
        <v>63</v>
      </c>
      <c r="BU3" s="3">
        <f xml:space="preserve"> Time!BU$7</f>
        <v>64</v>
      </c>
      <c r="BV3" s="3">
        <f xml:space="preserve"> Time!BV$7</f>
        <v>65</v>
      </c>
    </row>
    <row r="5" spans="1:75" x14ac:dyDescent="0.2">
      <c r="A5" s="119" t="s">
        <v>116</v>
      </c>
    </row>
    <row r="7" spans="1:75" x14ac:dyDescent="0.2">
      <c r="E7" s="149" t="s">
        <v>130</v>
      </c>
      <c r="F7" s="149" t="s">
        <v>117</v>
      </c>
      <c r="G7" s="146">
        <v>0</v>
      </c>
    </row>
    <row r="8" spans="1:75" x14ac:dyDescent="0.2">
      <c r="E8" s="135">
        <v>42278</v>
      </c>
      <c r="F8" s="151">
        <v>0.08</v>
      </c>
      <c r="G8" s="150" t="s">
        <v>117</v>
      </c>
    </row>
    <row r="9" spans="1:75" x14ac:dyDescent="0.2">
      <c r="E9" s="135">
        <v>42644</v>
      </c>
      <c r="F9" s="151">
        <v>7.0000000000000007E-2</v>
      </c>
      <c r="G9" s="150" t="s">
        <v>117</v>
      </c>
    </row>
    <row r="10" spans="1:75" x14ac:dyDescent="0.2">
      <c r="E10" s="135">
        <v>43009</v>
      </c>
      <c r="F10" s="151">
        <v>0.06</v>
      </c>
      <c r="G10" s="150" t="s">
        <v>117</v>
      </c>
    </row>
    <row r="11" spans="1:75" x14ac:dyDescent="0.2">
      <c r="E11" s="135">
        <v>43374</v>
      </c>
      <c r="F11" s="151">
        <v>0.05</v>
      </c>
      <c r="G11" s="150" t="s">
        <v>117</v>
      </c>
    </row>
    <row r="12" spans="1:75" x14ac:dyDescent="0.2">
      <c r="E12" s="135">
        <v>43739</v>
      </c>
      <c r="F12" s="151">
        <v>0.04</v>
      </c>
      <c r="G12" s="150" t="s">
        <v>117</v>
      </c>
    </row>
    <row r="13" spans="1:75" x14ac:dyDescent="0.2">
      <c r="E13" s="120" t="str">
        <f xml:space="preserve"> Time!E$14</f>
        <v>Model period ending</v>
      </c>
      <c r="F13" s="120">
        <f xml:space="preserve"> Time!F$14</f>
        <v>0</v>
      </c>
      <c r="G13" s="120" t="str">
        <f xml:space="preserve"> Time!G$14</f>
        <v>date</v>
      </c>
      <c r="H13" s="120">
        <f xml:space="preserve"> Time!H$14</f>
        <v>0</v>
      </c>
      <c r="I13" s="120">
        <f xml:space="preserve"> Time!I$14</f>
        <v>0</v>
      </c>
      <c r="J13" s="120">
        <f xml:space="preserve"> Time!J$14</f>
        <v>42460</v>
      </c>
      <c r="K13" s="120">
        <f xml:space="preserve"> Time!K$14</f>
        <v>42643</v>
      </c>
      <c r="L13" s="120">
        <f xml:space="preserve"> Time!L$14</f>
        <v>42825</v>
      </c>
      <c r="M13" s="120">
        <f xml:space="preserve"> Time!M$14</f>
        <v>43008</v>
      </c>
      <c r="N13" s="120">
        <f xml:space="preserve"> Time!N$14</f>
        <v>43190</v>
      </c>
      <c r="O13" s="120">
        <f xml:space="preserve"> Time!O$14</f>
        <v>43373</v>
      </c>
      <c r="P13" s="120">
        <f xml:space="preserve"> Time!P$14</f>
        <v>43555</v>
      </c>
      <c r="Q13" s="120">
        <f xml:space="preserve"> Time!Q$14</f>
        <v>43738</v>
      </c>
      <c r="R13" s="120">
        <f xml:space="preserve"> Time!R$14</f>
        <v>43921</v>
      </c>
      <c r="S13" s="120">
        <f xml:space="preserve"> Time!S$14</f>
        <v>44104</v>
      </c>
      <c r="T13" s="120">
        <f xml:space="preserve"> Time!T$14</f>
        <v>44286</v>
      </c>
      <c r="U13" s="120">
        <f xml:space="preserve"> Time!U$14</f>
        <v>44469</v>
      </c>
      <c r="V13" s="120">
        <f xml:space="preserve"> Time!V$14</f>
        <v>44651</v>
      </c>
      <c r="W13" s="120">
        <f xml:space="preserve"> Time!W$14</f>
        <v>44834</v>
      </c>
      <c r="X13" s="120">
        <f xml:space="preserve"> Time!X$14</f>
        <v>45016</v>
      </c>
      <c r="Y13" s="120">
        <f xml:space="preserve"> Time!Y$14</f>
        <v>45199</v>
      </c>
      <c r="Z13" s="120">
        <f xml:space="preserve"> Time!Z$14</f>
        <v>45382</v>
      </c>
      <c r="AA13" s="120">
        <f xml:space="preserve"> Time!AA$14</f>
        <v>45565</v>
      </c>
      <c r="AB13" s="120">
        <f xml:space="preserve"> Time!AB$14</f>
        <v>45747</v>
      </c>
      <c r="AC13" s="120">
        <f xml:space="preserve"> Time!AC$14</f>
        <v>45930</v>
      </c>
      <c r="AD13" s="120">
        <f xml:space="preserve"> Time!AD$14</f>
        <v>46112</v>
      </c>
      <c r="AE13" s="120">
        <f xml:space="preserve"> Time!AE$14</f>
        <v>46295</v>
      </c>
      <c r="AF13" s="120">
        <f xml:space="preserve"> Time!AF$14</f>
        <v>46477</v>
      </c>
      <c r="AG13" s="120">
        <f xml:space="preserve"> Time!AG$14</f>
        <v>46660</v>
      </c>
      <c r="AH13" s="120">
        <f xml:space="preserve"> Time!AH$14</f>
        <v>46843</v>
      </c>
      <c r="AI13" s="120">
        <f xml:space="preserve"> Time!AI$14</f>
        <v>47026</v>
      </c>
      <c r="AJ13" s="120">
        <f xml:space="preserve"> Time!AJ$14</f>
        <v>47208</v>
      </c>
      <c r="AK13" s="120">
        <f xml:space="preserve"> Time!AK$14</f>
        <v>47391</v>
      </c>
      <c r="AL13" s="120">
        <f xml:space="preserve"> Time!AL$14</f>
        <v>47573</v>
      </c>
      <c r="AM13" s="120">
        <f xml:space="preserve"> Time!AM$14</f>
        <v>47756</v>
      </c>
      <c r="AN13" s="120">
        <f xml:space="preserve"> Time!AN$14</f>
        <v>47938</v>
      </c>
      <c r="AO13" s="120">
        <f xml:space="preserve"> Time!AO$14</f>
        <v>48121</v>
      </c>
      <c r="AP13" s="120">
        <f xml:space="preserve"> Time!AP$14</f>
        <v>48304</v>
      </c>
      <c r="AQ13" s="120">
        <f xml:space="preserve"> Time!AQ$14</f>
        <v>48487</v>
      </c>
      <c r="AR13" s="120">
        <f xml:space="preserve"> Time!AR$14</f>
        <v>48669</v>
      </c>
      <c r="AS13" s="120">
        <f xml:space="preserve"> Time!AS$14</f>
        <v>48852</v>
      </c>
      <c r="AT13" s="120">
        <f xml:space="preserve"> Time!AT$14</f>
        <v>49034</v>
      </c>
      <c r="AU13" s="120">
        <f xml:space="preserve"> Time!AU$14</f>
        <v>49217</v>
      </c>
      <c r="AV13" s="120">
        <f xml:space="preserve"> Time!AV$14</f>
        <v>49399</v>
      </c>
      <c r="AW13" s="120">
        <f xml:space="preserve"> Time!AW$14</f>
        <v>49582</v>
      </c>
      <c r="AX13" s="120">
        <f xml:space="preserve"> Time!AX$14</f>
        <v>49765</v>
      </c>
      <c r="AY13" s="120">
        <f xml:space="preserve"> Time!AY$14</f>
        <v>49948</v>
      </c>
      <c r="AZ13" s="120">
        <f xml:space="preserve"> Time!AZ$14</f>
        <v>50130</v>
      </c>
      <c r="BA13" s="120">
        <f xml:space="preserve"> Time!BA$14</f>
        <v>50313</v>
      </c>
      <c r="BB13" s="120">
        <f xml:space="preserve"> Time!BB$14</f>
        <v>50495</v>
      </c>
      <c r="BC13" s="120">
        <f xml:space="preserve"> Time!BC$14</f>
        <v>50678</v>
      </c>
      <c r="BD13" s="120">
        <f xml:space="preserve"> Time!BD$14</f>
        <v>50860</v>
      </c>
      <c r="BE13" s="120">
        <f xml:space="preserve"> Time!BE$14</f>
        <v>51043</v>
      </c>
      <c r="BF13" s="120">
        <f xml:space="preserve"> Time!BF$14</f>
        <v>51226</v>
      </c>
      <c r="BG13" s="120">
        <f xml:space="preserve"> Time!BG$14</f>
        <v>51409</v>
      </c>
      <c r="BH13" s="120">
        <f xml:space="preserve"> Time!BH$14</f>
        <v>51591</v>
      </c>
      <c r="BI13" s="120">
        <f xml:space="preserve"> Time!BI$14</f>
        <v>51774</v>
      </c>
      <c r="BJ13" s="120">
        <f xml:space="preserve"> Time!BJ$14</f>
        <v>51956</v>
      </c>
      <c r="BK13" s="120">
        <f xml:space="preserve"> Time!BK$14</f>
        <v>52139</v>
      </c>
      <c r="BL13" s="120">
        <f xml:space="preserve"> Time!BL$14</f>
        <v>52321</v>
      </c>
      <c r="BM13" s="120">
        <f xml:space="preserve"> Time!BM$14</f>
        <v>52504</v>
      </c>
      <c r="BN13" s="120">
        <f xml:space="preserve"> Time!BN$14</f>
        <v>52687</v>
      </c>
      <c r="BO13" s="120">
        <f xml:space="preserve"> Time!BO$14</f>
        <v>52870</v>
      </c>
      <c r="BP13" s="120">
        <f xml:space="preserve"> Time!BP$14</f>
        <v>53052</v>
      </c>
      <c r="BQ13" s="120">
        <f xml:space="preserve"> Time!BQ$14</f>
        <v>53235</v>
      </c>
      <c r="BR13" s="120">
        <f xml:space="preserve"> Time!BR$14</f>
        <v>53417</v>
      </c>
      <c r="BS13" s="120">
        <f xml:space="preserve"> Time!BS$14</f>
        <v>53600</v>
      </c>
      <c r="BT13" s="120">
        <f xml:space="preserve"> Time!BT$14</f>
        <v>53782</v>
      </c>
      <c r="BU13" s="120">
        <f xml:space="preserve"> Time!BU$14</f>
        <v>53965</v>
      </c>
      <c r="BV13" s="120">
        <f xml:space="preserve"> Time!BV$14</f>
        <v>54148</v>
      </c>
      <c r="BW13" s="120"/>
    </row>
    <row r="14" spans="1:75" x14ac:dyDescent="0.2">
      <c r="E14" s="96" t="s">
        <v>118</v>
      </c>
      <c r="F14" s="96"/>
      <c r="G14" s="96" t="s">
        <v>117</v>
      </c>
      <c r="H14" s="96"/>
      <c r="I14" s="96"/>
      <c r="J14" s="96">
        <f xml:space="preserve"> VLOOKUP(J13, $E8:$F12, 2, TRUE)</f>
        <v>0.08</v>
      </c>
      <c r="K14" s="96">
        <f t="shared" ref="K14:BV14" si="0" xml:space="preserve"> VLOOKUP(K13, $E8:$F12, 2, TRUE)</f>
        <v>0.08</v>
      </c>
      <c r="L14" s="96">
        <f t="shared" si="0"/>
        <v>7.0000000000000007E-2</v>
      </c>
      <c r="M14" s="96">
        <f t="shared" si="0"/>
        <v>7.0000000000000007E-2</v>
      </c>
      <c r="N14" s="96">
        <f t="shared" si="0"/>
        <v>0.06</v>
      </c>
      <c r="O14" s="96">
        <f t="shared" si="0"/>
        <v>0.06</v>
      </c>
      <c r="P14" s="96">
        <f t="shared" si="0"/>
        <v>0.05</v>
      </c>
      <c r="Q14" s="96">
        <f t="shared" si="0"/>
        <v>0.05</v>
      </c>
      <c r="R14" s="96">
        <f t="shared" si="0"/>
        <v>0.04</v>
      </c>
      <c r="S14" s="96">
        <f t="shared" si="0"/>
        <v>0.04</v>
      </c>
      <c r="T14" s="96">
        <f t="shared" si="0"/>
        <v>0.04</v>
      </c>
      <c r="U14" s="96">
        <f t="shared" si="0"/>
        <v>0.04</v>
      </c>
      <c r="V14" s="96">
        <f t="shared" si="0"/>
        <v>0.04</v>
      </c>
      <c r="W14" s="96">
        <f t="shared" si="0"/>
        <v>0.04</v>
      </c>
      <c r="X14" s="96">
        <f t="shared" si="0"/>
        <v>0.04</v>
      </c>
      <c r="Y14" s="96">
        <f t="shared" si="0"/>
        <v>0.04</v>
      </c>
      <c r="Z14" s="96">
        <f t="shared" si="0"/>
        <v>0.04</v>
      </c>
      <c r="AA14" s="96">
        <f t="shared" si="0"/>
        <v>0.04</v>
      </c>
      <c r="AB14" s="96">
        <f t="shared" si="0"/>
        <v>0.04</v>
      </c>
      <c r="AC14" s="96">
        <f t="shared" si="0"/>
        <v>0.04</v>
      </c>
      <c r="AD14" s="96">
        <f t="shared" si="0"/>
        <v>0.04</v>
      </c>
      <c r="AE14" s="96">
        <f t="shared" si="0"/>
        <v>0.04</v>
      </c>
      <c r="AF14" s="96">
        <f t="shared" si="0"/>
        <v>0.04</v>
      </c>
      <c r="AG14" s="96">
        <f t="shared" si="0"/>
        <v>0.04</v>
      </c>
      <c r="AH14" s="96">
        <f t="shared" si="0"/>
        <v>0.04</v>
      </c>
      <c r="AI14" s="96">
        <f t="shared" si="0"/>
        <v>0.04</v>
      </c>
      <c r="AJ14" s="96">
        <f t="shared" si="0"/>
        <v>0.04</v>
      </c>
      <c r="AK14" s="96">
        <f t="shared" si="0"/>
        <v>0.04</v>
      </c>
      <c r="AL14" s="96">
        <f t="shared" si="0"/>
        <v>0.04</v>
      </c>
      <c r="AM14" s="96">
        <f t="shared" si="0"/>
        <v>0.04</v>
      </c>
      <c r="AN14" s="96">
        <f t="shared" si="0"/>
        <v>0.04</v>
      </c>
      <c r="AO14" s="96">
        <f t="shared" si="0"/>
        <v>0.04</v>
      </c>
      <c r="AP14" s="96">
        <f t="shared" si="0"/>
        <v>0.04</v>
      </c>
      <c r="AQ14" s="96">
        <f t="shared" si="0"/>
        <v>0.04</v>
      </c>
      <c r="AR14" s="96">
        <f t="shared" si="0"/>
        <v>0.04</v>
      </c>
      <c r="AS14" s="96">
        <f t="shared" si="0"/>
        <v>0.04</v>
      </c>
      <c r="AT14" s="96">
        <f t="shared" si="0"/>
        <v>0.04</v>
      </c>
      <c r="AU14" s="96">
        <f t="shared" si="0"/>
        <v>0.04</v>
      </c>
      <c r="AV14" s="96">
        <f t="shared" si="0"/>
        <v>0.04</v>
      </c>
      <c r="AW14" s="96">
        <f t="shared" si="0"/>
        <v>0.04</v>
      </c>
      <c r="AX14" s="96">
        <f t="shared" si="0"/>
        <v>0.04</v>
      </c>
      <c r="AY14" s="96">
        <f t="shared" si="0"/>
        <v>0.04</v>
      </c>
      <c r="AZ14" s="96">
        <f t="shared" si="0"/>
        <v>0.04</v>
      </c>
      <c r="BA14" s="96">
        <f t="shared" si="0"/>
        <v>0.04</v>
      </c>
      <c r="BB14" s="96">
        <f t="shared" si="0"/>
        <v>0.04</v>
      </c>
      <c r="BC14" s="96">
        <f t="shared" si="0"/>
        <v>0.04</v>
      </c>
      <c r="BD14" s="96">
        <f t="shared" si="0"/>
        <v>0.04</v>
      </c>
      <c r="BE14" s="96">
        <f t="shared" si="0"/>
        <v>0.04</v>
      </c>
      <c r="BF14" s="96">
        <f t="shared" si="0"/>
        <v>0.04</v>
      </c>
      <c r="BG14" s="96">
        <f t="shared" si="0"/>
        <v>0.04</v>
      </c>
      <c r="BH14" s="96">
        <f t="shared" si="0"/>
        <v>0.04</v>
      </c>
      <c r="BI14" s="96">
        <f t="shared" si="0"/>
        <v>0.04</v>
      </c>
      <c r="BJ14" s="96">
        <f t="shared" si="0"/>
        <v>0.04</v>
      </c>
      <c r="BK14" s="96">
        <f t="shared" si="0"/>
        <v>0.04</v>
      </c>
      <c r="BL14" s="96">
        <f t="shared" si="0"/>
        <v>0.04</v>
      </c>
      <c r="BM14" s="96">
        <f t="shared" si="0"/>
        <v>0.04</v>
      </c>
      <c r="BN14" s="96">
        <f t="shared" si="0"/>
        <v>0.04</v>
      </c>
      <c r="BO14" s="96">
        <f t="shared" si="0"/>
        <v>0.04</v>
      </c>
      <c r="BP14" s="96">
        <f t="shared" si="0"/>
        <v>0.04</v>
      </c>
      <c r="BQ14" s="96">
        <f t="shared" si="0"/>
        <v>0.04</v>
      </c>
      <c r="BR14" s="96">
        <f t="shared" si="0"/>
        <v>0.04</v>
      </c>
      <c r="BS14" s="96">
        <f t="shared" si="0"/>
        <v>0.04</v>
      </c>
      <c r="BT14" s="96">
        <f t="shared" si="0"/>
        <v>0.04</v>
      </c>
      <c r="BU14" s="96">
        <f t="shared" si="0"/>
        <v>0.04</v>
      </c>
      <c r="BV14" s="96">
        <f t="shared" si="0"/>
        <v>0.04</v>
      </c>
      <c r="BW14" s="96"/>
    </row>
    <row r="16" spans="1:75" x14ac:dyDescent="0.2">
      <c r="E16" s="96" t="str">
        <f xml:space="preserve"> E14</f>
        <v>CPI inflation rate per annum</v>
      </c>
      <c r="F16" s="96">
        <f t="shared" ref="F16:BQ16" si="1" xml:space="preserve"> F14</f>
        <v>0</v>
      </c>
      <c r="G16" s="96" t="str">
        <f t="shared" si="1"/>
        <v>% p.a.</v>
      </c>
      <c r="H16" s="96">
        <f t="shared" si="1"/>
        <v>0</v>
      </c>
      <c r="I16" s="96">
        <f t="shared" si="1"/>
        <v>0</v>
      </c>
      <c r="J16" s="96">
        <f t="shared" si="1"/>
        <v>0.08</v>
      </c>
      <c r="K16" s="96">
        <f t="shared" si="1"/>
        <v>0.08</v>
      </c>
      <c r="L16" s="96">
        <f t="shared" si="1"/>
        <v>7.0000000000000007E-2</v>
      </c>
      <c r="M16" s="96">
        <f t="shared" si="1"/>
        <v>7.0000000000000007E-2</v>
      </c>
      <c r="N16" s="96">
        <f t="shared" si="1"/>
        <v>0.06</v>
      </c>
      <c r="O16" s="96">
        <f t="shared" si="1"/>
        <v>0.06</v>
      </c>
      <c r="P16" s="96">
        <f t="shared" si="1"/>
        <v>0.05</v>
      </c>
      <c r="Q16" s="96">
        <f t="shared" si="1"/>
        <v>0.05</v>
      </c>
      <c r="R16" s="96">
        <f t="shared" si="1"/>
        <v>0.04</v>
      </c>
      <c r="S16" s="96">
        <f t="shared" si="1"/>
        <v>0.04</v>
      </c>
      <c r="T16" s="96">
        <f t="shared" si="1"/>
        <v>0.04</v>
      </c>
      <c r="U16" s="96">
        <f t="shared" si="1"/>
        <v>0.04</v>
      </c>
      <c r="V16" s="96">
        <f t="shared" si="1"/>
        <v>0.04</v>
      </c>
      <c r="W16" s="96">
        <f t="shared" si="1"/>
        <v>0.04</v>
      </c>
      <c r="X16" s="96">
        <f t="shared" si="1"/>
        <v>0.04</v>
      </c>
      <c r="Y16" s="96">
        <f t="shared" si="1"/>
        <v>0.04</v>
      </c>
      <c r="Z16" s="96">
        <f t="shared" si="1"/>
        <v>0.04</v>
      </c>
      <c r="AA16" s="96">
        <f t="shared" si="1"/>
        <v>0.04</v>
      </c>
      <c r="AB16" s="96">
        <f t="shared" si="1"/>
        <v>0.04</v>
      </c>
      <c r="AC16" s="96">
        <f t="shared" si="1"/>
        <v>0.04</v>
      </c>
      <c r="AD16" s="96">
        <f t="shared" si="1"/>
        <v>0.04</v>
      </c>
      <c r="AE16" s="96">
        <f t="shared" si="1"/>
        <v>0.04</v>
      </c>
      <c r="AF16" s="96">
        <f t="shared" si="1"/>
        <v>0.04</v>
      </c>
      <c r="AG16" s="96">
        <f t="shared" si="1"/>
        <v>0.04</v>
      </c>
      <c r="AH16" s="96">
        <f t="shared" si="1"/>
        <v>0.04</v>
      </c>
      <c r="AI16" s="96">
        <f t="shared" si="1"/>
        <v>0.04</v>
      </c>
      <c r="AJ16" s="96">
        <f t="shared" si="1"/>
        <v>0.04</v>
      </c>
      <c r="AK16" s="96">
        <f t="shared" si="1"/>
        <v>0.04</v>
      </c>
      <c r="AL16" s="96">
        <f t="shared" si="1"/>
        <v>0.04</v>
      </c>
      <c r="AM16" s="96">
        <f t="shared" si="1"/>
        <v>0.04</v>
      </c>
      <c r="AN16" s="96">
        <f t="shared" si="1"/>
        <v>0.04</v>
      </c>
      <c r="AO16" s="96">
        <f t="shared" si="1"/>
        <v>0.04</v>
      </c>
      <c r="AP16" s="96">
        <f t="shared" si="1"/>
        <v>0.04</v>
      </c>
      <c r="AQ16" s="96">
        <f t="shared" si="1"/>
        <v>0.04</v>
      </c>
      <c r="AR16" s="96">
        <f t="shared" si="1"/>
        <v>0.04</v>
      </c>
      <c r="AS16" s="96">
        <f t="shared" si="1"/>
        <v>0.04</v>
      </c>
      <c r="AT16" s="96">
        <f t="shared" si="1"/>
        <v>0.04</v>
      </c>
      <c r="AU16" s="96">
        <f t="shared" si="1"/>
        <v>0.04</v>
      </c>
      <c r="AV16" s="96">
        <f t="shared" si="1"/>
        <v>0.04</v>
      </c>
      <c r="AW16" s="96">
        <f t="shared" si="1"/>
        <v>0.04</v>
      </c>
      <c r="AX16" s="96">
        <f t="shared" si="1"/>
        <v>0.04</v>
      </c>
      <c r="AY16" s="96">
        <f t="shared" si="1"/>
        <v>0.04</v>
      </c>
      <c r="AZ16" s="96">
        <f t="shared" si="1"/>
        <v>0.04</v>
      </c>
      <c r="BA16" s="96">
        <f t="shared" si="1"/>
        <v>0.04</v>
      </c>
      <c r="BB16" s="96">
        <f t="shared" si="1"/>
        <v>0.04</v>
      </c>
      <c r="BC16" s="96">
        <f t="shared" si="1"/>
        <v>0.04</v>
      </c>
      <c r="BD16" s="96">
        <f t="shared" si="1"/>
        <v>0.04</v>
      </c>
      <c r="BE16" s="96">
        <f t="shared" si="1"/>
        <v>0.04</v>
      </c>
      <c r="BF16" s="96">
        <f t="shared" si="1"/>
        <v>0.04</v>
      </c>
      <c r="BG16" s="96">
        <f t="shared" si="1"/>
        <v>0.04</v>
      </c>
      <c r="BH16" s="96">
        <f t="shared" si="1"/>
        <v>0.04</v>
      </c>
      <c r="BI16" s="96">
        <f t="shared" si="1"/>
        <v>0.04</v>
      </c>
      <c r="BJ16" s="96">
        <f t="shared" si="1"/>
        <v>0.04</v>
      </c>
      <c r="BK16" s="96">
        <f t="shared" si="1"/>
        <v>0.04</v>
      </c>
      <c r="BL16" s="96">
        <f t="shared" si="1"/>
        <v>0.04</v>
      </c>
      <c r="BM16" s="96">
        <f t="shared" si="1"/>
        <v>0.04</v>
      </c>
      <c r="BN16" s="96">
        <f t="shared" si="1"/>
        <v>0.04</v>
      </c>
      <c r="BO16" s="96">
        <f t="shared" si="1"/>
        <v>0.04</v>
      </c>
      <c r="BP16" s="96">
        <f t="shared" si="1"/>
        <v>0.04</v>
      </c>
      <c r="BQ16" s="96">
        <f t="shared" si="1"/>
        <v>0.04</v>
      </c>
      <c r="BR16" s="96">
        <f t="shared" ref="BR16:BV16" si="2" xml:space="preserve"> BR14</f>
        <v>0.04</v>
      </c>
      <c r="BS16" s="96">
        <f t="shared" si="2"/>
        <v>0.04</v>
      </c>
      <c r="BT16" s="96">
        <f t="shared" si="2"/>
        <v>0.04</v>
      </c>
      <c r="BU16" s="96">
        <f t="shared" si="2"/>
        <v>0.04</v>
      </c>
      <c r="BV16" s="96">
        <f t="shared" si="2"/>
        <v>0.04</v>
      </c>
      <c r="BW16" s="96"/>
    </row>
    <row r="17" spans="1:75" x14ac:dyDescent="0.2">
      <c r="E17" s="96" t="s">
        <v>118</v>
      </c>
      <c r="F17" s="96"/>
      <c r="G17" s="96" t="s">
        <v>117</v>
      </c>
      <c r="H17" s="96"/>
      <c r="I17" s="96"/>
      <c r="J17" s="96">
        <f xml:space="preserve"> IF(ISNA(J16), 0, J16)</f>
        <v>0.08</v>
      </c>
      <c r="K17" s="96">
        <f t="shared" ref="K17:BV17" si="3" xml:space="preserve"> IF(ISNA(K16), 0, K16)</f>
        <v>0.08</v>
      </c>
      <c r="L17" s="96">
        <f t="shared" si="3"/>
        <v>7.0000000000000007E-2</v>
      </c>
      <c r="M17" s="96">
        <f t="shared" si="3"/>
        <v>7.0000000000000007E-2</v>
      </c>
      <c r="N17" s="96">
        <f t="shared" si="3"/>
        <v>0.06</v>
      </c>
      <c r="O17" s="96">
        <f t="shared" si="3"/>
        <v>0.06</v>
      </c>
      <c r="P17" s="96">
        <f t="shared" si="3"/>
        <v>0.05</v>
      </c>
      <c r="Q17" s="96">
        <f t="shared" si="3"/>
        <v>0.05</v>
      </c>
      <c r="R17" s="96">
        <f t="shared" si="3"/>
        <v>0.04</v>
      </c>
      <c r="S17" s="96">
        <f t="shared" si="3"/>
        <v>0.04</v>
      </c>
      <c r="T17" s="96">
        <f t="shared" si="3"/>
        <v>0.04</v>
      </c>
      <c r="U17" s="96">
        <f t="shared" si="3"/>
        <v>0.04</v>
      </c>
      <c r="V17" s="96">
        <f t="shared" si="3"/>
        <v>0.04</v>
      </c>
      <c r="W17" s="96">
        <f t="shared" si="3"/>
        <v>0.04</v>
      </c>
      <c r="X17" s="96">
        <f t="shared" si="3"/>
        <v>0.04</v>
      </c>
      <c r="Y17" s="96">
        <f t="shared" si="3"/>
        <v>0.04</v>
      </c>
      <c r="Z17" s="96">
        <f t="shared" si="3"/>
        <v>0.04</v>
      </c>
      <c r="AA17" s="96">
        <f t="shared" si="3"/>
        <v>0.04</v>
      </c>
      <c r="AB17" s="96">
        <f t="shared" si="3"/>
        <v>0.04</v>
      </c>
      <c r="AC17" s="96">
        <f t="shared" si="3"/>
        <v>0.04</v>
      </c>
      <c r="AD17" s="96">
        <f t="shared" si="3"/>
        <v>0.04</v>
      </c>
      <c r="AE17" s="96">
        <f t="shared" si="3"/>
        <v>0.04</v>
      </c>
      <c r="AF17" s="96">
        <f t="shared" si="3"/>
        <v>0.04</v>
      </c>
      <c r="AG17" s="96">
        <f t="shared" si="3"/>
        <v>0.04</v>
      </c>
      <c r="AH17" s="96">
        <f t="shared" si="3"/>
        <v>0.04</v>
      </c>
      <c r="AI17" s="96">
        <f t="shared" si="3"/>
        <v>0.04</v>
      </c>
      <c r="AJ17" s="96">
        <f t="shared" si="3"/>
        <v>0.04</v>
      </c>
      <c r="AK17" s="96">
        <f t="shared" si="3"/>
        <v>0.04</v>
      </c>
      <c r="AL17" s="96">
        <f t="shared" si="3"/>
        <v>0.04</v>
      </c>
      <c r="AM17" s="96">
        <f t="shared" si="3"/>
        <v>0.04</v>
      </c>
      <c r="AN17" s="96">
        <f t="shared" si="3"/>
        <v>0.04</v>
      </c>
      <c r="AO17" s="96">
        <f t="shared" si="3"/>
        <v>0.04</v>
      </c>
      <c r="AP17" s="96">
        <f t="shared" si="3"/>
        <v>0.04</v>
      </c>
      <c r="AQ17" s="96">
        <f t="shared" si="3"/>
        <v>0.04</v>
      </c>
      <c r="AR17" s="96">
        <f t="shared" si="3"/>
        <v>0.04</v>
      </c>
      <c r="AS17" s="96">
        <f t="shared" si="3"/>
        <v>0.04</v>
      </c>
      <c r="AT17" s="96">
        <f t="shared" si="3"/>
        <v>0.04</v>
      </c>
      <c r="AU17" s="96">
        <f t="shared" si="3"/>
        <v>0.04</v>
      </c>
      <c r="AV17" s="96">
        <f t="shared" si="3"/>
        <v>0.04</v>
      </c>
      <c r="AW17" s="96">
        <f t="shared" si="3"/>
        <v>0.04</v>
      </c>
      <c r="AX17" s="96">
        <f t="shared" si="3"/>
        <v>0.04</v>
      </c>
      <c r="AY17" s="96">
        <f t="shared" si="3"/>
        <v>0.04</v>
      </c>
      <c r="AZ17" s="96">
        <f t="shared" si="3"/>
        <v>0.04</v>
      </c>
      <c r="BA17" s="96">
        <f t="shared" si="3"/>
        <v>0.04</v>
      </c>
      <c r="BB17" s="96">
        <f t="shared" si="3"/>
        <v>0.04</v>
      </c>
      <c r="BC17" s="96">
        <f t="shared" si="3"/>
        <v>0.04</v>
      </c>
      <c r="BD17" s="96">
        <f t="shared" si="3"/>
        <v>0.04</v>
      </c>
      <c r="BE17" s="96">
        <f t="shared" si="3"/>
        <v>0.04</v>
      </c>
      <c r="BF17" s="96">
        <f t="shared" si="3"/>
        <v>0.04</v>
      </c>
      <c r="BG17" s="96">
        <f t="shared" si="3"/>
        <v>0.04</v>
      </c>
      <c r="BH17" s="96">
        <f t="shared" si="3"/>
        <v>0.04</v>
      </c>
      <c r="BI17" s="96">
        <f t="shared" si="3"/>
        <v>0.04</v>
      </c>
      <c r="BJ17" s="96">
        <f t="shared" si="3"/>
        <v>0.04</v>
      </c>
      <c r="BK17" s="96">
        <f t="shared" si="3"/>
        <v>0.04</v>
      </c>
      <c r="BL17" s="96">
        <f t="shared" si="3"/>
        <v>0.04</v>
      </c>
      <c r="BM17" s="96">
        <f t="shared" si="3"/>
        <v>0.04</v>
      </c>
      <c r="BN17" s="96">
        <f t="shared" si="3"/>
        <v>0.04</v>
      </c>
      <c r="BO17" s="96">
        <f t="shared" si="3"/>
        <v>0.04</v>
      </c>
      <c r="BP17" s="96">
        <f t="shared" si="3"/>
        <v>0.04</v>
      </c>
      <c r="BQ17" s="96">
        <f t="shared" si="3"/>
        <v>0.04</v>
      </c>
      <c r="BR17" s="96">
        <f t="shared" si="3"/>
        <v>0.04</v>
      </c>
      <c r="BS17" s="96">
        <f t="shared" si="3"/>
        <v>0.04</v>
      </c>
      <c r="BT17" s="96">
        <f t="shared" si="3"/>
        <v>0.04</v>
      </c>
      <c r="BU17" s="96">
        <f t="shared" si="3"/>
        <v>0.04</v>
      </c>
      <c r="BV17" s="96">
        <f t="shared" si="3"/>
        <v>0.04</v>
      </c>
      <c r="BW17" s="96"/>
    </row>
    <row r="19" spans="1:75" s="137" customFormat="1" x14ac:dyDescent="0.2">
      <c r="A19" s="152"/>
      <c r="B19" s="153"/>
      <c r="C19" s="154"/>
      <c r="D19" s="155"/>
      <c r="E19" s="146" t="s">
        <v>138</v>
      </c>
      <c r="F19" s="148">
        <v>2</v>
      </c>
      <c r="G19" s="146" t="s">
        <v>139</v>
      </c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</row>
    <row r="20" spans="1:75" x14ac:dyDescent="0.2">
      <c r="E20" s="121" t="str">
        <f xml:space="preserve"> E$17</f>
        <v>CPI inflation rate per annum</v>
      </c>
      <c r="F20" s="121">
        <f t="shared" ref="F20:BQ20" si="4" xml:space="preserve"> F$17</f>
        <v>0</v>
      </c>
      <c r="G20" s="121" t="str">
        <f t="shared" si="4"/>
        <v>% p.a.</v>
      </c>
      <c r="H20" s="121">
        <f t="shared" si="4"/>
        <v>0</v>
      </c>
      <c r="I20" s="121">
        <f t="shared" si="4"/>
        <v>0</v>
      </c>
      <c r="J20" s="121">
        <f t="shared" si="4"/>
        <v>0.08</v>
      </c>
      <c r="K20" s="121">
        <f t="shared" si="4"/>
        <v>0.08</v>
      </c>
      <c r="L20" s="121">
        <f t="shared" si="4"/>
        <v>7.0000000000000007E-2</v>
      </c>
      <c r="M20" s="121">
        <f t="shared" si="4"/>
        <v>7.0000000000000007E-2</v>
      </c>
      <c r="N20" s="121">
        <f t="shared" si="4"/>
        <v>0.06</v>
      </c>
      <c r="O20" s="121">
        <f t="shared" si="4"/>
        <v>0.06</v>
      </c>
      <c r="P20" s="121">
        <f t="shared" si="4"/>
        <v>0.05</v>
      </c>
      <c r="Q20" s="121">
        <f t="shared" si="4"/>
        <v>0.05</v>
      </c>
      <c r="R20" s="121">
        <f t="shared" si="4"/>
        <v>0.04</v>
      </c>
      <c r="S20" s="121">
        <f t="shared" si="4"/>
        <v>0.04</v>
      </c>
      <c r="T20" s="121">
        <f t="shared" si="4"/>
        <v>0.04</v>
      </c>
      <c r="U20" s="121">
        <f t="shared" si="4"/>
        <v>0.04</v>
      </c>
      <c r="V20" s="121">
        <f t="shared" si="4"/>
        <v>0.04</v>
      </c>
      <c r="W20" s="121">
        <f t="shared" si="4"/>
        <v>0.04</v>
      </c>
      <c r="X20" s="121">
        <f t="shared" si="4"/>
        <v>0.04</v>
      </c>
      <c r="Y20" s="121">
        <f t="shared" si="4"/>
        <v>0.04</v>
      </c>
      <c r="Z20" s="121">
        <f t="shared" si="4"/>
        <v>0.04</v>
      </c>
      <c r="AA20" s="121">
        <f t="shared" si="4"/>
        <v>0.04</v>
      </c>
      <c r="AB20" s="121">
        <f t="shared" si="4"/>
        <v>0.04</v>
      </c>
      <c r="AC20" s="121">
        <f t="shared" si="4"/>
        <v>0.04</v>
      </c>
      <c r="AD20" s="121">
        <f t="shared" si="4"/>
        <v>0.04</v>
      </c>
      <c r="AE20" s="121">
        <f t="shared" si="4"/>
        <v>0.04</v>
      </c>
      <c r="AF20" s="121">
        <f t="shared" si="4"/>
        <v>0.04</v>
      </c>
      <c r="AG20" s="121">
        <f t="shared" si="4"/>
        <v>0.04</v>
      </c>
      <c r="AH20" s="121">
        <f t="shared" si="4"/>
        <v>0.04</v>
      </c>
      <c r="AI20" s="121">
        <f t="shared" si="4"/>
        <v>0.04</v>
      </c>
      <c r="AJ20" s="121">
        <f t="shared" si="4"/>
        <v>0.04</v>
      </c>
      <c r="AK20" s="121">
        <f t="shared" si="4"/>
        <v>0.04</v>
      </c>
      <c r="AL20" s="121">
        <f t="shared" si="4"/>
        <v>0.04</v>
      </c>
      <c r="AM20" s="121">
        <f t="shared" si="4"/>
        <v>0.04</v>
      </c>
      <c r="AN20" s="121">
        <f t="shared" si="4"/>
        <v>0.04</v>
      </c>
      <c r="AO20" s="121">
        <f t="shared" si="4"/>
        <v>0.04</v>
      </c>
      <c r="AP20" s="121">
        <f t="shared" si="4"/>
        <v>0.04</v>
      </c>
      <c r="AQ20" s="121">
        <f t="shared" si="4"/>
        <v>0.04</v>
      </c>
      <c r="AR20" s="121">
        <f t="shared" si="4"/>
        <v>0.04</v>
      </c>
      <c r="AS20" s="121">
        <f t="shared" si="4"/>
        <v>0.04</v>
      </c>
      <c r="AT20" s="121">
        <f t="shared" si="4"/>
        <v>0.04</v>
      </c>
      <c r="AU20" s="121">
        <f t="shared" si="4"/>
        <v>0.04</v>
      </c>
      <c r="AV20" s="121">
        <f t="shared" si="4"/>
        <v>0.04</v>
      </c>
      <c r="AW20" s="121">
        <f t="shared" si="4"/>
        <v>0.04</v>
      </c>
      <c r="AX20" s="121">
        <f t="shared" si="4"/>
        <v>0.04</v>
      </c>
      <c r="AY20" s="121">
        <f t="shared" si="4"/>
        <v>0.04</v>
      </c>
      <c r="AZ20" s="121">
        <f t="shared" si="4"/>
        <v>0.04</v>
      </c>
      <c r="BA20" s="121">
        <f t="shared" si="4"/>
        <v>0.04</v>
      </c>
      <c r="BB20" s="121">
        <f t="shared" si="4"/>
        <v>0.04</v>
      </c>
      <c r="BC20" s="121">
        <f t="shared" si="4"/>
        <v>0.04</v>
      </c>
      <c r="BD20" s="121">
        <f t="shared" si="4"/>
        <v>0.04</v>
      </c>
      <c r="BE20" s="121">
        <f t="shared" si="4"/>
        <v>0.04</v>
      </c>
      <c r="BF20" s="121">
        <f t="shared" si="4"/>
        <v>0.04</v>
      </c>
      <c r="BG20" s="121">
        <f t="shared" si="4"/>
        <v>0.04</v>
      </c>
      <c r="BH20" s="121">
        <f t="shared" si="4"/>
        <v>0.04</v>
      </c>
      <c r="BI20" s="121">
        <f t="shared" si="4"/>
        <v>0.04</v>
      </c>
      <c r="BJ20" s="121">
        <f t="shared" si="4"/>
        <v>0.04</v>
      </c>
      <c r="BK20" s="121">
        <f t="shared" si="4"/>
        <v>0.04</v>
      </c>
      <c r="BL20" s="121">
        <f t="shared" si="4"/>
        <v>0.04</v>
      </c>
      <c r="BM20" s="121">
        <f t="shared" si="4"/>
        <v>0.04</v>
      </c>
      <c r="BN20" s="121">
        <f t="shared" si="4"/>
        <v>0.04</v>
      </c>
      <c r="BO20" s="121">
        <f t="shared" si="4"/>
        <v>0.04</v>
      </c>
      <c r="BP20" s="121">
        <f t="shared" si="4"/>
        <v>0.04</v>
      </c>
      <c r="BQ20" s="121">
        <f t="shared" si="4"/>
        <v>0.04</v>
      </c>
      <c r="BR20" s="121">
        <f t="shared" ref="BR20:BV20" si="5" xml:space="preserve"> BR$17</f>
        <v>0.04</v>
      </c>
      <c r="BS20" s="121">
        <f t="shared" si="5"/>
        <v>0.04</v>
      </c>
      <c r="BT20" s="121">
        <f t="shared" si="5"/>
        <v>0.04</v>
      </c>
      <c r="BU20" s="121">
        <f t="shared" si="5"/>
        <v>0.04</v>
      </c>
      <c r="BV20" s="121">
        <f t="shared" si="5"/>
        <v>0.04</v>
      </c>
      <c r="BW20" s="121"/>
    </row>
    <row r="21" spans="1:75" x14ac:dyDescent="0.2">
      <c r="E21" s="96" t="s">
        <v>119</v>
      </c>
      <c r="F21" s="96"/>
      <c r="G21" s="96" t="s">
        <v>13</v>
      </c>
      <c r="H21" s="96"/>
      <c r="I21" s="96"/>
      <c r="J21" s="96">
        <f xml:space="preserve"> (1 + J20) ^ (1 / $F19) - 1</f>
        <v>3.9230484541326494E-2</v>
      </c>
      <c r="K21" s="96">
        <f t="shared" ref="K21:BV21" si="6" xml:space="preserve"> (1 + K20) ^ (1 / $F19) - 1</f>
        <v>3.9230484541326494E-2</v>
      </c>
      <c r="L21" s="96">
        <f t="shared" si="6"/>
        <v>3.4408043278860045E-2</v>
      </c>
      <c r="M21" s="96">
        <f t="shared" si="6"/>
        <v>3.4408043278860045E-2</v>
      </c>
      <c r="N21" s="96">
        <f t="shared" si="6"/>
        <v>2.9563014098699991E-2</v>
      </c>
      <c r="O21" s="96">
        <f t="shared" si="6"/>
        <v>2.9563014098699991E-2</v>
      </c>
      <c r="P21" s="96">
        <f t="shared" si="6"/>
        <v>2.4695076595959931E-2</v>
      </c>
      <c r="Q21" s="96">
        <f t="shared" si="6"/>
        <v>2.4695076595959931E-2</v>
      </c>
      <c r="R21" s="96">
        <f t="shared" si="6"/>
        <v>1.9803902718557032E-2</v>
      </c>
      <c r="S21" s="96">
        <f t="shared" si="6"/>
        <v>1.9803902718557032E-2</v>
      </c>
      <c r="T21" s="96">
        <f t="shared" si="6"/>
        <v>1.9803902718557032E-2</v>
      </c>
      <c r="U21" s="96">
        <f t="shared" si="6"/>
        <v>1.9803902718557032E-2</v>
      </c>
      <c r="V21" s="96">
        <f t="shared" si="6"/>
        <v>1.9803902718557032E-2</v>
      </c>
      <c r="W21" s="96">
        <f t="shared" si="6"/>
        <v>1.9803902718557032E-2</v>
      </c>
      <c r="X21" s="96">
        <f t="shared" si="6"/>
        <v>1.9803902718557032E-2</v>
      </c>
      <c r="Y21" s="96">
        <f t="shared" si="6"/>
        <v>1.9803902718557032E-2</v>
      </c>
      <c r="Z21" s="96">
        <f t="shared" si="6"/>
        <v>1.9803902718557032E-2</v>
      </c>
      <c r="AA21" s="96">
        <f t="shared" si="6"/>
        <v>1.9803902718557032E-2</v>
      </c>
      <c r="AB21" s="96">
        <f t="shared" si="6"/>
        <v>1.9803902718557032E-2</v>
      </c>
      <c r="AC21" s="96">
        <f t="shared" si="6"/>
        <v>1.9803902718557032E-2</v>
      </c>
      <c r="AD21" s="96">
        <f t="shared" si="6"/>
        <v>1.9803902718557032E-2</v>
      </c>
      <c r="AE21" s="96">
        <f t="shared" si="6"/>
        <v>1.9803902718557032E-2</v>
      </c>
      <c r="AF21" s="96">
        <f t="shared" si="6"/>
        <v>1.9803902718557032E-2</v>
      </c>
      <c r="AG21" s="96">
        <f t="shared" si="6"/>
        <v>1.9803902718557032E-2</v>
      </c>
      <c r="AH21" s="96">
        <f t="shared" si="6"/>
        <v>1.9803902718557032E-2</v>
      </c>
      <c r="AI21" s="96">
        <f t="shared" si="6"/>
        <v>1.9803902718557032E-2</v>
      </c>
      <c r="AJ21" s="96">
        <f t="shared" si="6"/>
        <v>1.9803902718557032E-2</v>
      </c>
      <c r="AK21" s="96">
        <f t="shared" si="6"/>
        <v>1.9803902718557032E-2</v>
      </c>
      <c r="AL21" s="96">
        <f t="shared" si="6"/>
        <v>1.9803902718557032E-2</v>
      </c>
      <c r="AM21" s="96">
        <f t="shared" si="6"/>
        <v>1.9803902718557032E-2</v>
      </c>
      <c r="AN21" s="96">
        <f t="shared" si="6"/>
        <v>1.9803902718557032E-2</v>
      </c>
      <c r="AO21" s="96">
        <f t="shared" si="6"/>
        <v>1.9803902718557032E-2</v>
      </c>
      <c r="AP21" s="96">
        <f t="shared" si="6"/>
        <v>1.9803902718557032E-2</v>
      </c>
      <c r="AQ21" s="96">
        <f t="shared" si="6"/>
        <v>1.9803902718557032E-2</v>
      </c>
      <c r="AR21" s="96">
        <f t="shared" si="6"/>
        <v>1.9803902718557032E-2</v>
      </c>
      <c r="AS21" s="96">
        <f t="shared" si="6"/>
        <v>1.9803902718557032E-2</v>
      </c>
      <c r="AT21" s="96">
        <f t="shared" si="6"/>
        <v>1.9803902718557032E-2</v>
      </c>
      <c r="AU21" s="96">
        <f t="shared" si="6"/>
        <v>1.9803902718557032E-2</v>
      </c>
      <c r="AV21" s="96">
        <f t="shared" si="6"/>
        <v>1.9803902718557032E-2</v>
      </c>
      <c r="AW21" s="96">
        <f t="shared" si="6"/>
        <v>1.9803902718557032E-2</v>
      </c>
      <c r="AX21" s="96">
        <f t="shared" si="6"/>
        <v>1.9803902718557032E-2</v>
      </c>
      <c r="AY21" s="96">
        <f t="shared" si="6"/>
        <v>1.9803902718557032E-2</v>
      </c>
      <c r="AZ21" s="96">
        <f t="shared" si="6"/>
        <v>1.9803902718557032E-2</v>
      </c>
      <c r="BA21" s="96">
        <f t="shared" si="6"/>
        <v>1.9803902718557032E-2</v>
      </c>
      <c r="BB21" s="96">
        <f t="shared" si="6"/>
        <v>1.9803902718557032E-2</v>
      </c>
      <c r="BC21" s="96">
        <f t="shared" si="6"/>
        <v>1.9803902718557032E-2</v>
      </c>
      <c r="BD21" s="96">
        <f t="shared" si="6"/>
        <v>1.9803902718557032E-2</v>
      </c>
      <c r="BE21" s="96">
        <f t="shared" si="6"/>
        <v>1.9803902718557032E-2</v>
      </c>
      <c r="BF21" s="96">
        <f t="shared" si="6"/>
        <v>1.9803902718557032E-2</v>
      </c>
      <c r="BG21" s="96">
        <f t="shared" si="6"/>
        <v>1.9803902718557032E-2</v>
      </c>
      <c r="BH21" s="96">
        <f t="shared" si="6"/>
        <v>1.9803902718557032E-2</v>
      </c>
      <c r="BI21" s="96">
        <f t="shared" si="6"/>
        <v>1.9803902718557032E-2</v>
      </c>
      <c r="BJ21" s="96">
        <f t="shared" si="6"/>
        <v>1.9803902718557032E-2</v>
      </c>
      <c r="BK21" s="96">
        <f t="shared" si="6"/>
        <v>1.9803902718557032E-2</v>
      </c>
      <c r="BL21" s="96">
        <f t="shared" si="6"/>
        <v>1.9803902718557032E-2</v>
      </c>
      <c r="BM21" s="96">
        <f t="shared" si="6"/>
        <v>1.9803902718557032E-2</v>
      </c>
      <c r="BN21" s="96">
        <f t="shared" si="6"/>
        <v>1.9803902718557032E-2</v>
      </c>
      <c r="BO21" s="96">
        <f t="shared" si="6"/>
        <v>1.9803902718557032E-2</v>
      </c>
      <c r="BP21" s="96">
        <f t="shared" si="6"/>
        <v>1.9803902718557032E-2</v>
      </c>
      <c r="BQ21" s="96">
        <f t="shared" si="6"/>
        <v>1.9803902718557032E-2</v>
      </c>
      <c r="BR21" s="96">
        <f t="shared" si="6"/>
        <v>1.9803902718557032E-2</v>
      </c>
      <c r="BS21" s="96">
        <f t="shared" si="6"/>
        <v>1.9803902718557032E-2</v>
      </c>
      <c r="BT21" s="96">
        <f t="shared" si="6"/>
        <v>1.9803902718557032E-2</v>
      </c>
      <c r="BU21" s="96">
        <f t="shared" si="6"/>
        <v>1.9803902718557032E-2</v>
      </c>
      <c r="BV21" s="96">
        <f t="shared" si="6"/>
        <v>1.9803902718557032E-2</v>
      </c>
      <c r="BW21" s="96"/>
    </row>
    <row r="23" spans="1:75" x14ac:dyDescent="0.2">
      <c r="E23" s="121" t="str">
        <f xml:space="preserve"> E$21</f>
        <v>Periodic CPI inflation rate</v>
      </c>
      <c r="F23" s="121">
        <f t="shared" ref="F23:BQ23" si="7" xml:space="preserve"> F$21</f>
        <v>0</v>
      </c>
      <c r="G23" s="121" t="str">
        <f t="shared" si="7"/>
        <v>%</v>
      </c>
      <c r="H23" s="121">
        <f t="shared" si="7"/>
        <v>0</v>
      </c>
      <c r="I23" s="121">
        <f t="shared" si="7"/>
        <v>0</v>
      </c>
      <c r="J23" s="121">
        <f t="shared" si="7"/>
        <v>3.9230484541326494E-2</v>
      </c>
      <c r="K23" s="121">
        <f t="shared" si="7"/>
        <v>3.9230484541326494E-2</v>
      </c>
      <c r="L23" s="121">
        <f t="shared" si="7"/>
        <v>3.4408043278860045E-2</v>
      </c>
      <c r="M23" s="121">
        <f t="shared" si="7"/>
        <v>3.4408043278860045E-2</v>
      </c>
      <c r="N23" s="121">
        <f t="shared" si="7"/>
        <v>2.9563014098699991E-2</v>
      </c>
      <c r="O23" s="121">
        <f t="shared" si="7"/>
        <v>2.9563014098699991E-2</v>
      </c>
      <c r="P23" s="121">
        <f t="shared" si="7"/>
        <v>2.4695076595959931E-2</v>
      </c>
      <c r="Q23" s="121">
        <f t="shared" si="7"/>
        <v>2.4695076595959931E-2</v>
      </c>
      <c r="R23" s="121">
        <f t="shared" si="7"/>
        <v>1.9803902718557032E-2</v>
      </c>
      <c r="S23" s="121">
        <f t="shared" si="7"/>
        <v>1.9803902718557032E-2</v>
      </c>
      <c r="T23" s="121">
        <f t="shared" si="7"/>
        <v>1.9803902718557032E-2</v>
      </c>
      <c r="U23" s="121">
        <f t="shared" si="7"/>
        <v>1.9803902718557032E-2</v>
      </c>
      <c r="V23" s="121">
        <f t="shared" si="7"/>
        <v>1.9803902718557032E-2</v>
      </c>
      <c r="W23" s="121">
        <f t="shared" si="7"/>
        <v>1.9803902718557032E-2</v>
      </c>
      <c r="X23" s="121">
        <f t="shared" si="7"/>
        <v>1.9803902718557032E-2</v>
      </c>
      <c r="Y23" s="121">
        <f t="shared" si="7"/>
        <v>1.9803902718557032E-2</v>
      </c>
      <c r="Z23" s="121">
        <f t="shared" si="7"/>
        <v>1.9803902718557032E-2</v>
      </c>
      <c r="AA23" s="121">
        <f t="shared" si="7"/>
        <v>1.9803902718557032E-2</v>
      </c>
      <c r="AB23" s="121">
        <f t="shared" si="7"/>
        <v>1.9803902718557032E-2</v>
      </c>
      <c r="AC23" s="121">
        <f t="shared" si="7"/>
        <v>1.9803902718557032E-2</v>
      </c>
      <c r="AD23" s="121">
        <f t="shared" si="7"/>
        <v>1.9803902718557032E-2</v>
      </c>
      <c r="AE23" s="121">
        <f t="shared" si="7"/>
        <v>1.9803902718557032E-2</v>
      </c>
      <c r="AF23" s="121">
        <f t="shared" si="7"/>
        <v>1.9803902718557032E-2</v>
      </c>
      <c r="AG23" s="121">
        <f t="shared" si="7"/>
        <v>1.9803902718557032E-2</v>
      </c>
      <c r="AH23" s="121">
        <f t="shared" si="7"/>
        <v>1.9803902718557032E-2</v>
      </c>
      <c r="AI23" s="121">
        <f t="shared" si="7"/>
        <v>1.9803902718557032E-2</v>
      </c>
      <c r="AJ23" s="121">
        <f t="shared" si="7"/>
        <v>1.9803902718557032E-2</v>
      </c>
      <c r="AK23" s="121">
        <f t="shared" si="7"/>
        <v>1.9803902718557032E-2</v>
      </c>
      <c r="AL23" s="121">
        <f t="shared" si="7"/>
        <v>1.9803902718557032E-2</v>
      </c>
      <c r="AM23" s="121">
        <f t="shared" si="7"/>
        <v>1.9803902718557032E-2</v>
      </c>
      <c r="AN23" s="121">
        <f t="shared" si="7"/>
        <v>1.9803902718557032E-2</v>
      </c>
      <c r="AO23" s="121">
        <f t="shared" si="7"/>
        <v>1.9803902718557032E-2</v>
      </c>
      <c r="AP23" s="121">
        <f t="shared" si="7"/>
        <v>1.9803902718557032E-2</v>
      </c>
      <c r="AQ23" s="121">
        <f t="shared" si="7"/>
        <v>1.9803902718557032E-2</v>
      </c>
      <c r="AR23" s="121">
        <f t="shared" si="7"/>
        <v>1.9803902718557032E-2</v>
      </c>
      <c r="AS23" s="121">
        <f t="shared" si="7"/>
        <v>1.9803902718557032E-2</v>
      </c>
      <c r="AT23" s="121">
        <f t="shared" si="7"/>
        <v>1.9803902718557032E-2</v>
      </c>
      <c r="AU23" s="121">
        <f t="shared" si="7"/>
        <v>1.9803902718557032E-2</v>
      </c>
      <c r="AV23" s="121">
        <f t="shared" si="7"/>
        <v>1.9803902718557032E-2</v>
      </c>
      <c r="AW23" s="121">
        <f t="shared" si="7"/>
        <v>1.9803902718557032E-2</v>
      </c>
      <c r="AX23" s="121">
        <f t="shared" si="7"/>
        <v>1.9803902718557032E-2</v>
      </c>
      <c r="AY23" s="121">
        <f t="shared" si="7"/>
        <v>1.9803902718557032E-2</v>
      </c>
      <c r="AZ23" s="121">
        <f t="shared" si="7"/>
        <v>1.9803902718557032E-2</v>
      </c>
      <c r="BA23" s="121">
        <f t="shared" si="7"/>
        <v>1.9803902718557032E-2</v>
      </c>
      <c r="BB23" s="121">
        <f t="shared" si="7"/>
        <v>1.9803902718557032E-2</v>
      </c>
      <c r="BC23" s="121">
        <f t="shared" si="7"/>
        <v>1.9803902718557032E-2</v>
      </c>
      <c r="BD23" s="121">
        <f t="shared" si="7"/>
        <v>1.9803902718557032E-2</v>
      </c>
      <c r="BE23" s="121">
        <f t="shared" si="7"/>
        <v>1.9803902718557032E-2</v>
      </c>
      <c r="BF23" s="121">
        <f t="shared" si="7"/>
        <v>1.9803902718557032E-2</v>
      </c>
      <c r="BG23" s="121">
        <f t="shared" si="7"/>
        <v>1.9803902718557032E-2</v>
      </c>
      <c r="BH23" s="121">
        <f t="shared" si="7"/>
        <v>1.9803902718557032E-2</v>
      </c>
      <c r="BI23" s="121">
        <f t="shared" si="7"/>
        <v>1.9803902718557032E-2</v>
      </c>
      <c r="BJ23" s="121">
        <f t="shared" si="7"/>
        <v>1.9803902718557032E-2</v>
      </c>
      <c r="BK23" s="121">
        <f t="shared" si="7"/>
        <v>1.9803902718557032E-2</v>
      </c>
      <c r="BL23" s="121">
        <f t="shared" si="7"/>
        <v>1.9803902718557032E-2</v>
      </c>
      <c r="BM23" s="121">
        <f t="shared" si="7"/>
        <v>1.9803902718557032E-2</v>
      </c>
      <c r="BN23" s="121">
        <f t="shared" si="7"/>
        <v>1.9803902718557032E-2</v>
      </c>
      <c r="BO23" s="121">
        <f t="shared" si="7"/>
        <v>1.9803902718557032E-2</v>
      </c>
      <c r="BP23" s="121">
        <f t="shared" si="7"/>
        <v>1.9803902718557032E-2</v>
      </c>
      <c r="BQ23" s="121">
        <f t="shared" si="7"/>
        <v>1.9803902718557032E-2</v>
      </c>
      <c r="BR23" s="121">
        <f t="shared" ref="BR23:BV23" si="8" xml:space="preserve"> BR$21</f>
        <v>1.9803902718557032E-2</v>
      </c>
      <c r="BS23" s="121">
        <f t="shared" si="8"/>
        <v>1.9803902718557032E-2</v>
      </c>
      <c r="BT23" s="121">
        <f t="shared" si="8"/>
        <v>1.9803902718557032E-2</v>
      </c>
      <c r="BU23" s="121">
        <f t="shared" si="8"/>
        <v>1.9803902718557032E-2</v>
      </c>
      <c r="BV23" s="121">
        <f t="shared" si="8"/>
        <v>1.9803902718557032E-2</v>
      </c>
      <c r="BW23" s="121"/>
    </row>
    <row r="24" spans="1:75" s="31" customFormat="1" x14ac:dyDescent="0.2">
      <c r="A24" s="63"/>
      <c r="B24" s="63"/>
      <c r="C24" s="30"/>
      <c r="E24" s="156" t="str">
        <f xml:space="preserve"> Time!E$22</f>
        <v>Acquisition / initial balance date flag</v>
      </c>
      <c r="F24" s="156">
        <f xml:space="preserve"> Time!F$22</f>
        <v>0</v>
      </c>
      <c r="G24" s="156" t="str">
        <f xml:space="preserve"> Time!G$22</f>
        <v>flag</v>
      </c>
      <c r="H24" s="156">
        <f xml:space="preserve"> Time!H$22</f>
        <v>1</v>
      </c>
      <c r="I24" s="156">
        <f xml:space="preserve"> Time!I$22</f>
        <v>0</v>
      </c>
      <c r="J24" s="156">
        <f xml:space="preserve"> Time!J$22</f>
        <v>1</v>
      </c>
      <c r="K24" s="156">
        <f xml:space="preserve"> Time!K$22</f>
        <v>0</v>
      </c>
      <c r="L24" s="156">
        <f xml:space="preserve"> Time!L$22</f>
        <v>0</v>
      </c>
      <c r="M24" s="156">
        <f xml:space="preserve"> Time!M$22</f>
        <v>0</v>
      </c>
      <c r="N24" s="156">
        <f xml:space="preserve"> Time!N$22</f>
        <v>0</v>
      </c>
      <c r="O24" s="156">
        <f xml:space="preserve"> Time!O$22</f>
        <v>0</v>
      </c>
      <c r="P24" s="156">
        <f xml:space="preserve"> Time!P$22</f>
        <v>0</v>
      </c>
      <c r="Q24" s="156">
        <f xml:space="preserve"> Time!Q$22</f>
        <v>0</v>
      </c>
      <c r="R24" s="156">
        <f xml:space="preserve"> Time!R$22</f>
        <v>0</v>
      </c>
      <c r="S24" s="156">
        <f xml:space="preserve"> Time!S$22</f>
        <v>0</v>
      </c>
      <c r="T24" s="156">
        <f xml:space="preserve"> Time!T$22</f>
        <v>0</v>
      </c>
      <c r="U24" s="156">
        <f xml:space="preserve"> Time!U$22</f>
        <v>0</v>
      </c>
      <c r="V24" s="156">
        <f xml:space="preserve"> Time!V$22</f>
        <v>0</v>
      </c>
      <c r="W24" s="156">
        <f xml:space="preserve"> Time!W$22</f>
        <v>0</v>
      </c>
      <c r="X24" s="156">
        <f xml:space="preserve"> Time!X$22</f>
        <v>0</v>
      </c>
      <c r="Y24" s="156">
        <f xml:space="preserve"> Time!Y$22</f>
        <v>0</v>
      </c>
      <c r="Z24" s="156">
        <f xml:space="preserve"> Time!Z$22</f>
        <v>0</v>
      </c>
      <c r="AA24" s="156">
        <f xml:space="preserve"> Time!AA$22</f>
        <v>0</v>
      </c>
      <c r="AB24" s="156">
        <f xml:space="preserve"> Time!AB$22</f>
        <v>0</v>
      </c>
      <c r="AC24" s="156">
        <f xml:space="preserve"> Time!AC$22</f>
        <v>0</v>
      </c>
      <c r="AD24" s="156">
        <f xml:space="preserve"> Time!AD$22</f>
        <v>0</v>
      </c>
      <c r="AE24" s="156">
        <f xml:space="preserve"> Time!AE$22</f>
        <v>0</v>
      </c>
      <c r="AF24" s="156">
        <f xml:space="preserve"> Time!AF$22</f>
        <v>0</v>
      </c>
      <c r="AG24" s="156">
        <f xml:space="preserve"> Time!AG$22</f>
        <v>0</v>
      </c>
      <c r="AH24" s="156">
        <f xml:space="preserve"> Time!AH$22</f>
        <v>0</v>
      </c>
      <c r="AI24" s="156">
        <f xml:space="preserve"> Time!AI$22</f>
        <v>0</v>
      </c>
      <c r="AJ24" s="156">
        <f xml:space="preserve"> Time!AJ$22</f>
        <v>0</v>
      </c>
      <c r="AK24" s="156">
        <f xml:space="preserve"> Time!AK$22</f>
        <v>0</v>
      </c>
      <c r="AL24" s="156">
        <f xml:space="preserve"> Time!AL$22</f>
        <v>0</v>
      </c>
      <c r="AM24" s="156">
        <f xml:space="preserve"> Time!AM$22</f>
        <v>0</v>
      </c>
      <c r="AN24" s="156">
        <f xml:space="preserve"> Time!AN$22</f>
        <v>0</v>
      </c>
      <c r="AO24" s="156">
        <f xml:space="preserve"> Time!AO$22</f>
        <v>0</v>
      </c>
      <c r="AP24" s="156">
        <f xml:space="preserve"> Time!AP$22</f>
        <v>0</v>
      </c>
      <c r="AQ24" s="156">
        <f xml:space="preserve"> Time!AQ$22</f>
        <v>0</v>
      </c>
      <c r="AR24" s="156">
        <f xml:space="preserve"> Time!AR$22</f>
        <v>0</v>
      </c>
      <c r="AS24" s="156">
        <f xml:space="preserve"> Time!AS$22</f>
        <v>0</v>
      </c>
      <c r="AT24" s="156">
        <f xml:space="preserve"> Time!AT$22</f>
        <v>0</v>
      </c>
      <c r="AU24" s="156">
        <f xml:space="preserve"> Time!AU$22</f>
        <v>0</v>
      </c>
      <c r="AV24" s="156">
        <f xml:space="preserve"> Time!AV$22</f>
        <v>0</v>
      </c>
      <c r="AW24" s="156">
        <f xml:space="preserve"> Time!AW$22</f>
        <v>0</v>
      </c>
      <c r="AX24" s="156">
        <f xml:space="preserve"> Time!AX$22</f>
        <v>0</v>
      </c>
      <c r="AY24" s="156">
        <f xml:space="preserve"> Time!AY$22</f>
        <v>0</v>
      </c>
      <c r="AZ24" s="156">
        <f xml:space="preserve"> Time!AZ$22</f>
        <v>0</v>
      </c>
      <c r="BA24" s="156">
        <f xml:space="preserve"> Time!BA$22</f>
        <v>0</v>
      </c>
      <c r="BB24" s="156">
        <f xml:space="preserve"> Time!BB$22</f>
        <v>0</v>
      </c>
      <c r="BC24" s="156">
        <f xml:space="preserve"> Time!BC$22</f>
        <v>0</v>
      </c>
      <c r="BD24" s="156">
        <f xml:space="preserve"> Time!BD$22</f>
        <v>0</v>
      </c>
      <c r="BE24" s="156">
        <f xml:space="preserve"> Time!BE$22</f>
        <v>0</v>
      </c>
      <c r="BF24" s="156">
        <f xml:space="preserve"> Time!BF$22</f>
        <v>0</v>
      </c>
      <c r="BG24" s="156">
        <f xml:space="preserve"> Time!BG$22</f>
        <v>0</v>
      </c>
      <c r="BH24" s="156">
        <f xml:space="preserve"> Time!BH$22</f>
        <v>0</v>
      </c>
      <c r="BI24" s="156">
        <f xml:space="preserve"> Time!BI$22</f>
        <v>0</v>
      </c>
      <c r="BJ24" s="156">
        <f xml:space="preserve"> Time!BJ$22</f>
        <v>0</v>
      </c>
      <c r="BK24" s="156">
        <f xml:space="preserve"> Time!BK$22</f>
        <v>0</v>
      </c>
      <c r="BL24" s="156">
        <f xml:space="preserve"> Time!BL$22</f>
        <v>0</v>
      </c>
      <c r="BM24" s="156">
        <f xml:space="preserve"> Time!BM$22</f>
        <v>0</v>
      </c>
      <c r="BN24" s="156">
        <f xml:space="preserve"> Time!BN$22</f>
        <v>0</v>
      </c>
      <c r="BO24" s="156">
        <f xml:space="preserve"> Time!BO$22</f>
        <v>0</v>
      </c>
      <c r="BP24" s="156">
        <f xml:space="preserve"> Time!BP$22</f>
        <v>0</v>
      </c>
      <c r="BQ24" s="156">
        <f xml:space="preserve"> Time!BQ$22</f>
        <v>0</v>
      </c>
      <c r="BR24" s="156">
        <f xml:space="preserve"> Time!BR$22</f>
        <v>0</v>
      </c>
      <c r="BS24" s="156">
        <f xml:space="preserve"> Time!BS$22</f>
        <v>0</v>
      </c>
      <c r="BT24" s="156">
        <f xml:space="preserve"> Time!BT$22</f>
        <v>0</v>
      </c>
      <c r="BU24" s="156">
        <f xml:space="preserve"> Time!BU$22</f>
        <v>0</v>
      </c>
      <c r="BV24" s="156">
        <f xml:space="preserve"> Time!BV$22</f>
        <v>0</v>
      </c>
      <c r="BW24" s="156"/>
    </row>
    <row r="25" spans="1:75" x14ac:dyDescent="0.2">
      <c r="E25" s="125" t="s">
        <v>106</v>
      </c>
      <c r="F25" s="125"/>
      <c r="G25" s="125" t="s">
        <v>107</v>
      </c>
      <c r="H25" s="125"/>
      <c r="I25" s="196"/>
      <c r="J25" s="125">
        <f xml:space="preserve"> IF(J24 = 1, 1, I25 * (1 + J23))</f>
        <v>1</v>
      </c>
      <c r="K25" s="125">
        <f t="shared" ref="K25:BV25" si="9" xml:space="preserve"> IF(K24 = 1, 1, J25 * (1 + K23))</f>
        <v>1.0392304845413265</v>
      </c>
      <c r="L25" s="125">
        <f t="shared" si="9"/>
        <v>1.0749883720301352</v>
      </c>
      <c r="M25" s="125">
        <f t="shared" si="9"/>
        <v>1.1119766184592195</v>
      </c>
      <c r="N25" s="125">
        <f t="shared" si="9"/>
        <v>1.1448499989081542</v>
      </c>
      <c r="O25" s="125">
        <f t="shared" si="9"/>
        <v>1.1786952155667727</v>
      </c>
      <c r="P25" s="125">
        <f t="shared" si="9"/>
        <v>1.2078031841984858</v>
      </c>
      <c r="Q25" s="125">
        <f t="shared" si="9"/>
        <v>1.2376299763451117</v>
      </c>
      <c r="R25" s="125">
        <f t="shared" si="9"/>
        <v>1.2621398799982204</v>
      </c>
      <c r="S25" s="125">
        <f t="shared" si="9"/>
        <v>1.2871351753989164</v>
      </c>
      <c r="T25" s="125">
        <f t="shared" si="9"/>
        <v>1.3126254751981494</v>
      </c>
      <c r="U25" s="125">
        <f t="shared" si="9"/>
        <v>1.3386205824148734</v>
      </c>
      <c r="V25" s="125">
        <f t="shared" si="9"/>
        <v>1.3651304942060756</v>
      </c>
      <c r="W25" s="125">
        <f t="shared" si="9"/>
        <v>1.3921654057114683</v>
      </c>
      <c r="X25" s="125">
        <f t="shared" si="9"/>
        <v>1.4197357139743187</v>
      </c>
      <c r="Y25" s="125">
        <f t="shared" si="9"/>
        <v>1.4478520219399273</v>
      </c>
      <c r="Z25" s="125">
        <f t="shared" si="9"/>
        <v>1.4765251425332917</v>
      </c>
      <c r="AA25" s="125">
        <f t="shared" si="9"/>
        <v>1.5057661028175247</v>
      </c>
      <c r="AB25" s="125">
        <f t="shared" si="9"/>
        <v>1.5355861482346236</v>
      </c>
      <c r="AC25" s="125">
        <f t="shared" si="9"/>
        <v>1.5659967469302258</v>
      </c>
      <c r="AD25" s="125">
        <f t="shared" si="9"/>
        <v>1.5970095941640088</v>
      </c>
      <c r="AE25" s="125">
        <f t="shared" si="9"/>
        <v>1.6286366168074351</v>
      </c>
      <c r="AF25" s="125">
        <f t="shared" si="9"/>
        <v>1.6608899779305695</v>
      </c>
      <c r="AG25" s="125">
        <f t="shared" si="9"/>
        <v>1.6937820814797329</v>
      </c>
      <c r="AH25" s="125">
        <f t="shared" si="9"/>
        <v>1.7273255770477924</v>
      </c>
      <c r="AI25" s="125">
        <f t="shared" si="9"/>
        <v>1.7615333647389224</v>
      </c>
      <c r="AJ25" s="125">
        <f t="shared" si="9"/>
        <v>1.7964186001297044</v>
      </c>
      <c r="AK25" s="125">
        <f t="shared" si="9"/>
        <v>1.8319946993284795</v>
      </c>
      <c r="AL25" s="125">
        <f t="shared" si="9"/>
        <v>1.8682753441348927</v>
      </c>
      <c r="AM25" s="125">
        <f t="shared" si="9"/>
        <v>1.9052744873016187</v>
      </c>
      <c r="AN25" s="125">
        <f t="shared" si="9"/>
        <v>1.9430063579002885</v>
      </c>
      <c r="AO25" s="125">
        <f t="shared" si="9"/>
        <v>1.9814854667936836</v>
      </c>
      <c r="AP25" s="125">
        <f t="shared" si="9"/>
        <v>2.0207266122163001</v>
      </c>
      <c r="AQ25" s="125">
        <f t="shared" si="9"/>
        <v>2.0607448854654309</v>
      </c>
      <c r="AR25" s="125">
        <f t="shared" si="9"/>
        <v>2.1015556767049524</v>
      </c>
      <c r="AS25" s="125">
        <f t="shared" si="9"/>
        <v>2.1431746808840484</v>
      </c>
      <c r="AT25" s="125">
        <f t="shared" si="9"/>
        <v>2.1856179037731507</v>
      </c>
      <c r="AU25" s="125">
        <f t="shared" si="9"/>
        <v>2.2289016681194105</v>
      </c>
      <c r="AV25" s="125">
        <f t="shared" si="9"/>
        <v>2.2730426199240767</v>
      </c>
      <c r="AW25" s="125">
        <f t="shared" si="9"/>
        <v>2.3180577348441873</v>
      </c>
      <c r="AX25" s="125">
        <f t="shared" si="9"/>
        <v>2.3639643247210405</v>
      </c>
      <c r="AY25" s="125">
        <f t="shared" si="9"/>
        <v>2.4107800442379554</v>
      </c>
      <c r="AZ25" s="125">
        <f t="shared" si="9"/>
        <v>2.4585228977098827</v>
      </c>
      <c r="BA25" s="125">
        <f t="shared" si="9"/>
        <v>2.5072112460074742</v>
      </c>
      <c r="BB25" s="125">
        <f t="shared" si="9"/>
        <v>2.5568638136182784</v>
      </c>
      <c r="BC25" s="125">
        <f t="shared" si="9"/>
        <v>2.6074996958477734</v>
      </c>
      <c r="BD25" s="125">
        <f t="shared" si="9"/>
        <v>2.6591383661630097</v>
      </c>
      <c r="BE25" s="125">
        <f t="shared" si="9"/>
        <v>2.7117996836816847</v>
      </c>
      <c r="BF25" s="125">
        <f t="shared" si="9"/>
        <v>2.7655039008095303</v>
      </c>
      <c r="BG25" s="125">
        <f t="shared" si="9"/>
        <v>2.8202716710289524</v>
      </c>
      <c r="BH25" s="125">
        <f t="shared" si="9"/>
        <v>2.876124056841912</v>
      </c>
      <c r="BI25" s="125">
        <f t="shared" si="9"/>
        <v>2.9330825378701109</v>
      </c>
      <c r="BJ25" s="125">
        <f t="shared" si="9"/>
        <v>2.9911690191155889</v>
      </c>
      <c r="BK25" s="125">
        <f t="shared" si="9"/>
        <v>3.0504058393849158</v>
      </c>
      <c r="BL25" s="125">
        <f t="shared" si="9"/>
        <v>3.110815779880213</v>
      </c>
      <c r="BM25" s="125">
        <f t="shared" si="9"/>
        <v>3.172422072960313</v>
      </c>
      <c r="BN25" s="125">
        <f t="shared" si="9"/>
        <v>3.235248411075422</v>
      </c>
      <c r="BO25" s="125">
        <f t="shared" si="9"/>
        <v>3.2993189558787259</v>
      </c>
      <c r="BP25" s="125">
        <f t="shared" si="9"/>
        <v>3.3646583475184393</v>
      </c>
      <c r="BQ25" s="125">
        <f t="shared" si="9"/>
        <v>3.4312917141138755</v>
      </c>
      <c r="BR25" s="125">
        <f t="shared" si="9"/>
        <v>3.4992446814191775</v>
      </c>
      <c r="BS25" s="125">
        <f t="shared" si="9"/>
        <v>3.5685433826784312</v>
      </c>
      <c r="BT25" s="125">
        <f t="shared" si="9"/>
        <v>3.6392144686759451</v>
      </c>
      <c r="BU25" s="125">
        <f t="shared" si="9"/>
        <v>3.7112851179855686</v>
      </c>
      <c r="BV25" s="125">
        <f t="shared" si="9"/>
        <v>3.7847830474229833</v>
      </c>
      <c r="BW25" s="125"/>
    </row>
    <row r="27" spans="1:75" s="137" customFormat="1" x14ac:dyDescent="0.2">
      <c r="A27" s="152"/>
      <c r="B27" s="153"/>
      <c r="C27" s="154"/>
      <c r="D27" s="155"/>
      <c r="E27" s="158" t="s">
        <v>132</v>
      </c>
      <c r="F27" s="159">
        <v>155</v>
      </c>
      <c r="G27" s="158" t="s">
        <v>133</v>
      </c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</row>
    <row r="28" spans="1:75" s="137" customFormat="1" x14ac:dyDescent="0.2">
      <c r="A28" s="152"/>
      <c r="B28" s="153"/>
      <c r="C28" s="154"/>
      <c r="D28" s="155"/>
      <c r="E28" s="158" t="s">
        <v>135</v>
      </c>
      <c r="F28" s="159">
        <v>130</v>
      </c>
      <c r="G28" s="158" t="s">
        <v>133</v>
      </c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</row>
    <row r="29" spans="1:75" x14ac:dyDescent="0.2">
      <c r="E29" s="126" t="str">
        <f xml:space="preserve"> E$25</f>
        <v>CPI escalation factor</v>
      </c>
      <c r="F29" s="126">
        <f t="shared" ref="F29:BQ29" si="10" xml:space="preserve"> F$25</f>
        <v>0</v>
      </c>
      <c r="G29" s="126" t="str">
        <f t="shared" si="10"/>
        <v>factor</v>
      </c>
      <c r="H29" s="126">
        <f t="shared" si="10"/>
        <v>0</v>
      </c>
      <c r="I29" s="126">
        <f t="shared" si="10"/>
        <v>0</v>
      </c>
      <c r="J29" s="126">
        <f t="shared" si="10"/>
        <v>1</v>
      </c>
      <c r="K29" s="126">
        <f t="shared" si="10"/>
        <v>1.0392304845413265</v>
      </c>
      <c r="L29" s="126">
        <f t="shared" si="10"/>
        <v>1.0749883720301352</v>
      </c>
      <c r="M29" s="126">
        <f t="shared" si="10"/>
        <v>1.1119766184592195</v>
      </c>
      <c r="N29" s="126">
        <f t="shared" si="10"/>
        <v>1.1448499989081542</v>
      </c>
      <c r="O29" s="126">
        <f t="shared" si="10"/>
        <v>1.1786952155667727</v>
      </c>
      <c r="P29" s="126">
        <f t="shared" si="10"/>
        <v>1.2078031841984858</v>
      </c>
      <c r="Q29" s="126">
        <f t="shared" si="10"/>
        <v>1.2376299763451117</v>
      </c>
      <c r="R29" s="126">
        <f t="shared" si="10"/>
        <v>1.2621398799982204</v>
      </c>
      <c r="S29" s="126">
        <f t="shared" si="10"/>
        <v>1.2871351753989164</v>
      </c>
      <c r="T29" s="126">
        <f t="shared" si="10"/>
        <v>1.3126254751981494</v>
      </c>
      <c r="U29" s="126">
        <f t="shared" si="10"/>
        <v>1.3386205824148734</v>
      </c>
      <c r="V29" s="126">
        <f t="shared" si="10"/>
        <v>1.3651304942060756</v>
      </c>
      <c r="W29" s="126">
        <f t="shared" si="10"/>
        <v>1.3921654057114683</v>
      </c>
      <c r="X29" s="126">
        <f t="shared" si="10"/>
        <v>1.4197357139743187</v>
      </c>
      <c r="Y29" s="126">
        <f t="shared" si="10"/>
        <v>1.4478520219399273</v>
      </c>
      <c r="Z29" s="126">
        <f t="shared" si="10"/>
        <v>1.4765251425332917</v>
      </c>
      <c r="AA29" s="126">
        <f t="shared" si="10"/>
        <v>1.5057661028175247</v>
      </c>
      <c r="AB29" s="126">
        <f t="shared" si="10"/>
        <v>1.5355861482346236</v>
      </c>
      <c r="AC29" s="126">
        <f t="shared" si="10"/>
        <v>1.5659967469302258</v>
      </c>
      <c r="AD29" s="126">
        <f t="shared" si="10"/>
        <v>1.5970095941640088</v>
      </c>
      <c r="AE29" s="126">
        <f t="shared" si="10"/>
        <v>1.6286366168074351</v>
      </c>
      <c r="AF29" s="126">
        <f t="shared" si="10"/>
        <v>1.6608899779305695</v>
      </c>
      <c r="AG29" s="126">
        <f t="shared" si="10"/>
        <v>1.6937820814797329</v>
      </c>
      <c r="AH29" s="126">
        <f t="shared" si="10"/>
        <v>1.7273255770477924</v>
      </c>
      <c r="AI29" s="126">
        <f t="shared" si="10"/>
        <v>1.7615333647389224</v>
      </c>
      <c r="AJ29" s="126">
        <f t="shared" si="10"/>
        <v>1.7964186001297044</v>
      </c>
      <c r="AK29" s="126">
        <f t="shared" si="10"/>
        <v>1.8319946993284795</v>
      </c>
      <c r="AL29" s="126">
        <f t="shared" si="10"/>
        <v>1.8682753441348927</v>
      </c>
      <c r="AM29" s="126">
        <f t="shared" si="10"/>
        <v>1.9052744873016187</v>
      </c>
      <c r="AN29" s="126">
        <f t="shared" si="10"/>
        <v>1.9430063579002885</v>
      </c>
      <c r="AO29" s="126">
        <f t="shared" si="10"/>
        <v>1.9814854667936836</v>
      </c>
      <c r="AP29" s="126">
        <f t="shared" si="10"/>
        <v>2.0207266122163001</v>
      </c>
      <c r="AQ29" s="126">
        <f t="shared" si="10"/>
        <v>2.0607448854654309</v>
      </c>
      <c r="AR29" s="126">
        <f t="shared" si="10"/>
        <v>2.1015556767049524</v>
      </c>
      <c r="AS29" s="126">
        <f t="shared" si="10"/>
        <v>2.1431746808840484</v>
      </c>
      <c r="AT29" s="126">
        <f t="shared" si="10"/>
        <v>2.1856179037731507</v>
      </c>
      <c r="AU29" s="126">
        <f t="shared" si="10"/>
        <v>2.2289016681194105</v>
      </c>
      <c r="AV29" s="126">
        <f t="shared" si="10"/>
        <v>2.2730426199240767</v>
      </c>
      <c r="AW29" s="126">
        <f t="shared" si="10"/>
        <v>2.3180577348441873</v>
      </c>
      <c r="AX29" s="126">
        <f t="shared" si="10"/>
        <v>2.3639643247210405</v>
      </c>
      <c r="AY29" s="126">
        <f t="shared" si="10"/>
        <v>2.4107800442379554</v>
      </c>
      <c r="AZ29" s="126">
        <f t="shared" si="10"/>
        <v>2.4585228977098827</v>
      </c>
      <c r="BA29" s="126">
        <f t="shared" si="10"/>
        <v>2.5072112460074742</v>
      </c>
      <c r="BB29" s="126">
        <f t="shared" si="10"/>
        <v>2.5568638136182784</v>
      </c>
      <c r="BC29" s="126">
        <f t="shared" si="10"/>
        <v>2.6074996958477734</v>
      </c>
      <c r="BD29" s="126">
        <f t="shared" si="10"/>
        <v>2.6591383661630097</v>
      </c>
      <c r="BE29" s="126">
        <f t="shared" si="10"/>
        <v>2.7117996836816847</v>
      </c>
      <c r="BF29" s="126">
        <f t="shared" si="10"/>
        <v>2.7655039008095303</v>
      </c>
      <c r="BG29" s="126">
        <f t="shared" si="10"/>
        <v>2.8202716710289524</v>
      </c>
      <c r="BH29" s="126">
        <f t="shared" si="10"/>
        <v>2.876124056841912</v>
      </c>
      <c r="BI29" s="126">
        <f t="shared" si="10"/>
        <v>2.9330825378701109</v>
      </c>
      <c r="BJ29" s="126">
        <f t="shared" si="10"/>
        <v>2.9911690191155889</v>
      </c>
      <c r="BK29" s="126">
        <f t="shared" si="10"/>
        <v>3.0504058393849158</v>
      </c>
      <c r="BL29" s="126">
        <f t="shared" si="10"/>
        <v>3.110815779880213</v>
      </c>
      <c r="BM29" s="126">
        <f t="shared" si="10"/>
        <v>3.172422072960313</v>
      </c>
      <c r="BN29" s="126">
        <f t="shared" si="10"/>
        <v>3.235248411075422</v>
      </c>
      <c r="BO29" s="126">
        <f t="shared" si="10"/>
        <v>3.2993189558787259</v>
      </c>
      <c r="BP29" s="126">
        <f t="shared" si="10"/>
        <v>3.3646583475184393</v>
      </c>
      <c r="BQ29" s="126">
        <f t="shared" si="10"/>
        <v>3.4312917141138755</v>
      </c>
      <c r="BR29" s="126">
        <f t="shared" ref="BR29:BV29" si="11" xml:space="preserve"> BR$25</f>
        <v>3.4992446814191775</v>
      </c>
      <c r="BS29" s="126">
        <f t="shared" si="11"/>
        <v>3.5685433826784312</v>
      </c>
      <c r="BT29" s="126">
        <f t="shared" si="11"/>
        <v>3.6392144686759451</v>
      </c>
      <c r="BU29" s="126">
        <f t="shared" si="11"/>
        <v>3.7112851179855686</v>
      </c>
      <c r="BV29" s="126">
        <f t="shared" si="11"/>
        <v>3.7847830474229833</v>
      </c>
      <c r="BW29" s="126"/>
    </row>
    <row r="30" spans="1:75" x14ac:dyDescent="0.2">
      <c r="E30" s="125" t="s">
        <v>120</v>
      </c>
      <c r="F30" s="125"/>
      <c r="G30" s="125" t="s">
        <v>107</v>
      </c>
      <c r="H30" s="125"/>
      <c r="I30" s="125"/>
      <c r="J30" s="125">
        <f xml:space="preserve"> $F27 / $F28 * J29</f>
        <v>1.1923076923076923</v>
      </c>
      <c r="K30" s="125">
        <f t="shared" ref="K30:BV30" si="12" xml:space="preserve"> $F27 / $F28 * K29</f>
        <v>1.2390825007992738</v>
      </c>
      <c r="L30" s="125">
        <f t="shared" si="12"/>
        <v>1.2817169051128534</v>
      </c>
      <c r="M30" s="125">
        <f t="shared" si="12"/>
        <v>1.3258182758552233</v>
      </c>
      <c r="N30" s="125">
        <f t="shared" si="12"/>
        <v>1.3650134602366453</v>
      </c>
      <c r="O30" s="125">
        <f t="shared" si="12"/>
        <v>1.4053673724065368</v>
      </c>
      <c r="P30" s="125">
        <f t="shared" si="12"/>
        <v>1.4400730273135791</v>
      </c>
      <c r="Q30" s="125">
        <f t="shared" si="12"/>
        <v>1.4756357410268639</v>
      </c>
      <c r="R30" s="125">
        <f t="shared" si="12"/>
        <v>1.5048590876901859</v>
      </c>
      <c r="S30" s="125">
        <f t="shared" si="12"/>
        <v>1.5346611706679387</v>
      </c>
      <c r="T30" s="125">
        <f t="shared" si="12"/>
        <v>1.5650534511977936</v>
      </c>
      <c r="U30" s="125">
        <f t="shared" si="12"/>
        <v>1.5960476174946567</v>
      </c>
      <c r="V30" s="125">
        <f t="shared" si="12"/>
        <v>1.6276555892457054</v>
      </c>
      <c r="W30" s="125">
        <f t="shared" si="12"/>
        <v>1.659889522194443</v>
      </c>
      <c r="X30" s="125">
        <f t="shared" si="12"/>
        <v>1.692761812815534</v>
      </c>
      <c r="Y30" s="125">
        <f t="shared" si="12"/>
        <v>1.7262851030822211</v>
      </c>
      <c r="Z30" s="125">
        <f t="shared" si="12"/>
        <v>1.7604722853281554</v>
      </c>
      <c r="AA30" s="125">
        <f t="shared" si="12"/>
        <v>1.7953365072055101</v>
      </c>
      <c r="AB30" s="125">
        <f t="shared" si="12"/>
        <v>1.8308911767412819</v>
      </c>
      <c r="AC30" s="125">
        <f t="shared" si="12"/>
        <v>1.8671499674937309</v>
      </c>
      <c r="AD30" s="125">
        <f t="shared" si="12"/>
        <v>1.9041268238109335</v>
      </c>
      <c r="AE30" s="125">
        <f t="shared" si="12"/>
        <v>1.9418359661934803</v>
      </c>
      <c r="AF30" s="125">
        <f t="shared" si="12"/>
        <v>1.9802918967633714</v>
      </c>
      <c r="AG30" s="125">
        <f t="shared" si="12"/>
        <v>2.0195094048412199</v>
      </c>
      <c r="AH30" s="125">
        <f t="shared" si="12"/>
        <v>2.0595035726339064</v>
      </c>
      <c r="AI30" s="125">
        <f t="shared" si="12"/>
        <v>2.1002897810348689</v>
      </c>
      <c r="AJ30" s="125">
        <f t="shared" si="12"/>
        <v>2.1418837155392629</v>
      </c>
      <c r="AK30" s="125">
        <f t="shared" si="12"/>
        <v>2.1843013722762641</v>
      </c>
      <c r="AL30" s="125">
        <f t="shared" si="12"/>
        <v>2.2275590641608334</v>
      </c>
      <c r="AM30" s="125">
        <f t="shared" si="12"/>
        <v>2.2716734271673147</v>
      </c>
      <c r="AN30" s="125">
        <f t="shared" si="12"/>
        <v>2.3166614267272672</v>
      </c>
      <c r="AO30" s="125">
        <f t="shared" si="12"/>
        <v>2.3625403642540075</v>
      </c>
      <c r="AP30" s="125">
        <f t="shared" si="12"/>
        <v>2.4093278837963576</v>
      </c>
      <c r="AQ30" s="125">
        <f t="shared" si="12"/>
        <v>2.4570419788241677</v>
      </c>
      <c r="AR30" s="125">
        <f t="shared" si="12"/>
        <v>2.5057009991482122</v>
      </c>
      <c r="AS30" s="125">
        <f t="shared" si="12"/>
        <v>2.5553236579771346</v>
      </c>
      <c r="AT30" s="125">
        <f t="shared" si="12"/>
        <v>2.605929039114141</v>
      </c>
      <c r="AU30" s="125">
        <f t="shared" si="12"/>
        <v>2.6575366042962201</v>
      </c>
      <c r="AV30" s="125">
        <f t="shared" si="12"/>
        <v>2.7101662006787071</v>
      </c>
      <c r="AW30" s="125">
        <f t="shared" si="12"/>
        <v>2.7638380684680692</v>
      </c>
      <c r="AX30" s="125">
        <f t="shared" si="12"/>
        <v>2.8185728487058559</v>
      </c>
      <c r="AY30" s="125">
        <f t="shared" si="12"/>
        <v>2.874391591206793</v>
      </c>
      <c r="AZ30" s="125">
        <f t="shared" si="12"/>
        <v>2.9313157626540911</v>
      </c>
      <c r="BA30" s="125">
        <f t="shared" si="12"/>
        <v>2.9893672548550656</v>
      </c>
      <c r="BB30" s="125">
        <f t="shared" si="12"/>
        <v>3.048568393160255</v>
      </c>
      <c r="BC30" s="125">
        <f t="shared" si="12"/>
        <v>3.1089419450492684</v>
      </c>
      <c r="BD30" s="125">
        <f t="shared" si="12"/>
        <v>3.1705111288866652</v>
      </c>
      <c r="BE30" s="125">
        <f t="shared" si="12"/>
        <v>3.2332996228512392</v>
      </c>
      <c r="BF30" s="125">
        <f t="shared" si="12"/>
        <v>3.2973315740421323</v>
      </c>
      <c r="BG30" s="125">
        <f t="shared" si="12"/>
        <v>3.3626316077652891</v>
      </c>
      <c r="BH30" s="125">
        <f t="shared" si="12"/>
        <v>3.4292248370038179</v>
      </c>
      <c r="BI30" s="125">
        <f t="shared" si="12"/>
        <v>3.4971368720759015</v>
      </c>
      <c r="BJ30" s="125">
        <f t="shared" si="12"/>
        <v>3.5663938304839711</v>
      </c>
      <c r="BK30" s="125">
        <f t="shared" si="12"/>
        <v>3.637022346958938</v>
      </c>
      <c r="BL30" s="125">
        <f t="shared" si="12"/>
        <v>3.7090495837033308</v>
      </c>
      <c r="BM30" s="125">
        <f t="shared" si="12"/>
        <v>3.7825032408372961</v>
      </c>
      <c r="BN30" s="125">
        <f t="shared" si="12"/>
        <v>3.8574115670514648</v>
      </c>
      <c r="BO30" s="125">
        <f t="shared" si="12"/>
        <v>3.9338033704707884</v>
      </c>
      <c r="BP30" s="125">
        <f t="shared" si="12"/>
        <v>4.0117080297335237</v>
      </c>
      <c r="BQ30" s="125">
        <f t="shared" si="12"/>
        <v>4.0911555052896205</v>
      </c>
      <c r="BR30" s="125">
        <f t="shared" si="12"/>
        <v>4.1721763509228653</v>
      </c>
      <c r="BS30" s="125">
        <f t="shared" si="12"/>
        <v>4.2548017255012063</v>
      </c>
      <c r="BT30" s="125">
        <f t="shared" si="12"/>
        <v>4.3390634049597807</v>
      </c>
      <c r="BU30" s="125">
        <f t="shared" si="12"/>
        <v>4.4249937945212547</v>
      </c>
      <c r="BV30" s="125">
        <f t="shared" si="12"/>
        <v>4.5126259411581726</v>
      </c>
      <c r="BW30" s="125"/>
    </row>
    <row r="32" spans="1:75" s="137" customFormat="1" x14ac:dyDescent="0.2">
      <c r="A32" s="152"/>
      <c r="B32" s="153"/>
      <c r="C32" s="154"/>
      <c r="D32" s="155"/>
      <c r="E32" s="158" t="s">
        <v>132</v>
      </c>
      <c r="F32" s="159">
        <v>155</v>
      </c>
      <c r="G32" s="158" t="s">
        <v>133</v>
      </c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</row>
    <row r="33" spans="1:75" s="137" customFormat="1" x14ac:dyDescent="0.2">
      <c r="A33" s="152"/>
      <c r="B33" s="153"/>
      <c r="C33" s="154"/>
      <c r="D33" s="155"/>
      <c r="E33" s="158" t="s">
        <v>134</v>
      </c>
      <c r="F33" s="159">
        <v>142</v>
      </c>
      <c r="G33" s="158" t="s">
        <v>133</v>
      </c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</row>
    <row r="34" spans="1:75" x14ac:dyDescent="0.2">
      <c r="E34" s="126" t="str">
        <f xml:space="preserve"> E$25</f>
        <v>CPI escalation factor</v>
      </c>
      <c r="F34" s="126">
        <f t="shared" ref="F34:BQ34" si="13" xml:space="preserve"> F$25</f>
        <v>0</v>
      </c>
      <c r="G34" s="126" t="str">
        <f t="shared" si="13"/>
        <v>factor</v>
      </c>
      <c r="H34" s="126">
        <f t="shared" si="13"/>
        <v>0</v>
      </c>
      <c r="I34" s="126">
        <f t="shared" si="13"/>
        <v>0</v>
      </c>
      <c r="J34" s="126">
        <f t="shared" si="13"/>
        <v>1</v>
      </c>
      <c r="K34" s="126">
        <f t="shared" si="13"/>
        <v>1.0392304845413265</v>
      </c>
      <c r="L34" s="126">
        <f t="shared" si="13"/>
        <v>1.0749883720301352</v>
      </c>
      <c r="M34" s="126">
        <f t="shared" si="13"/>
        <v>1.1119766184592195</v>
      </c>
      <c r="N34" s="126">
        <f t="shared" si="13"/>
        <v>1.1448499989081542</v>
      </c>
      <c r="O34" s="126">
        <f t="shared" si="13"/>
        <v>1.1786952155667727</v>
      </c>
      <c r="P34" s="126">
        <f t="shared" si="13"/>
        <v>1.2078031841984858</v>
      </c>
      <c r="Q34" s="126">
        <f t="shared" si="13"/>
        <v>1.2376299763451117</v>
      </c>
      <c r="R34" s="126">
        <f t="shared" si="13"/>
        <v>1.2621398799982204</v>
      </c>
      <c r="S34" s="126">
        <f t="shared" si="13"/>
        <v>1.2871351753989164</v>
      </c>
      <c r="T34" s="126">
        <f t="shared" si="13"/>
        <v>1.3126254751981494</v>
      </c>
      <c r="U34" s="126">
        <f t="shared" si="13"/>
        <v>1.3386205824148734</v>
      </c>
      <c r="V34" s="126">
        <f t="shared" si="13"/>
        <v>1.3651304942060756</v>
      </c>
      <c r="W34" s="126">
        <f t="shared" si="13"/>
        <v>1.3921654057114683</v>
      </c>
      <c r="X34" s="126">
        <f t="shared" si="13"/>
        <v>1.4197357139743187</v>
      </c>
      <c r="Y34" s="126">
        <f t="shared" si="13"/>
        <v>1.4478520219399273</v>
      </c>
      <c r="Z34" s="126">
        <f t="shared" si="13"/>
        <v>1.4765251425332917</v>
      </c>
      <c r="AA34" s="126">
        <f t="shared" si="13"/>
        <v>1.5057661028175247</v>
      </c>
      <c r="AB34" s="126">
        <f t="shared" si="13"/>
        <v>1.5355861482346236</v>
      </c>
      <c r="AC34" s="126">
        <f t="shared" si="13"/>
        <v>1.5659967469302258</v>
      </c>
      <c r="AD34" s="126">
        <f t="shared" si="13"/>
        <v>1.5970095941640088</v>
      </c>
      <c r="AE34" s="126">
        <f t="shared" si="13"/>
        <v>1.6286366168074351</v>
      </c>
      <c r="AF34" s="126">
        <f t="shared" si="13"/>
        <v>1.6608899779305695</v>
      </c>
      <c r="AG34" s="126">
        <f t="shared" si="13"/>
        <v>1.6937820814797329</v>
      </c>
      <c r="AH34" s="126">
        <f t="shared" si="13"/>
        <v>1.7273255770477924</v>
      </c>
      <c r="AI34" s="126">
        <f t="shared" si="13"/>
        <v>1.7615333647389224</v>
      </c>
      <c r="AJ34" s="126">
        <f t="shared" si="13"/>
        <v>1.7964186001297044</v>
      </c>
      <c r="AK34" s="126">
        <f t="shared" si="13"/>
        <v>1.8319946993284795</v>
      </c>
      <c r="AL34" s="126">
        <f t="shared" si="13"/>
        <v>1.8682753441348927</v>
      </c>
      <c r="AM34" s="126">
        <f t="shared" si="13"/>
        <v>1.9052744873016187</v>
      </c>
      <c r="AN34" s="126">
        <f t="shared" si="13"/>
        <v>1.9430063579002885</v>
      </c>
      <c r="AO34" s="126">
        <f t="shared" si="13"/>
        <v>1.9814854667936836</v>
      </c>
      <c r="AP34" s="126">
        <f t="shared" si="13"/>
        <v>2.0207266122163001</v>
      </c>
      <c r="AQ34" s="126">
        <f t="shared" si="13"/>
        <v>2.0607448854654309</v>
      </c>
      <c r="AR34" s="126">
        <f t="shared" si="13"/>
        <v>2.1015556767049524</v>
      </c>
      <c r="AS34" s="126">
        <f t="shared" si="13"/>
        <v>2.1431746808840484</v>
      </c>
      <c r="AT34" s="126">
        <f t="shared" si="13"/>
        <v>2.1856179037731507</v>
      </c>
      <c r="AU34" s="126">
        <f t="shared" si="13"/>
        <v>2.2289016681194105</v>
      </c>
      <c r="AV34" s="126">
        <f t="shared" si="13"/>
        <v>2.2730426199240767</v>
      </c>
      <c r="AW34" s="126">
        <f t="shared" si="13"/>
        <v>2.3180577348441873</v>
      </c>
      <c r="AX34" s="126">
        <f t="shared" si="13"/>
        <v>2.3639643247210405</v>
      </c>
      <c r="AY34" s="126">
        <f t="shared" si="13"/>
        <v>2.4107800442379554</v>
      </c>
      <c r="AZ34" s="126">
        <f t="shared" si="13"/>
        <v>2.4585228977098827</v>
      </c>
      <c r="BA34" s="126">
        <f t="shared" si="13"/>
        <v>2.5072112460074742</v>
      </c>
      <c r="BB34" s="126">
        <f t="shared" si="13"/>
        <v>2.5568638136182784</v>
      </c>
      <c r="BC34" s="126">
        <f t="shared" si="13"/>
        <v>2.6074996958477734</v>
      </c>
      <c r="BD34" s="126">
        <f t="shared" si="13"/>
        <v>2.6591383661630097</v>
      </c>
      <c r="BE34" s="126">
        <f t="shared" si="13"/>
        <v>2.7117996836816847</v>
      </c>
      <c r="BF34" s="126">
        <f t="shared" si="13"/>
        <v>2.7655039008095303</v>
      </c>
      <c r="BG34" s="126">
        <f t="shared" si="13"/>
        <v>2.8202716710289524</v>
      </c>
      <c r="BH34" s="126">
        <f t="shared" si="13"/>
        <v>2.876124056841912</v>
      </c>
      <c r="BI34" s="126">
        <f t="shared" si="13"/>
        <v>2.9330825378701109</v>
      </c>
      <c r="BJ34" s="126">
        <f t="shared" si="13"/>
        <v>2.9911690191155889</v>
      </c>
      <c r="BK34" s="126">
        <f t="shared" si="13"/>
        <v>3.0504058393849158</v>
      </c>
      <c r="BL34" s="126">
        <f t="shared" si="13"/>
        <v>3.110815779880213</v>
      </c>
      <c r="BM34" s="126">
        <f t="shared" si="13"/>
        <v>3.172422072960313</v>
      </c>
      <c r="BN34" s="126">
        <f t="shared" si="13"/>
        <v>3.235248411075422</v>
      </c>
      <c r="BO34" s="126">
        <f t="shared" si="13"/>
        <v>3.2993189558787259</v>
      </c>
      <c r="BP34" s="126">
        <f t="shared" si="13"/>
        <v>3.3646583475184393</v>
      </c>
      <c r="BQ34" s="126">
        <f t="shared" si="13"/>
        <v>3.4312917141138755</v>
      </c>
      <c r="BR34" s="126">
        <f t="shared" ref="BR34:BV34" si="14" xml:space="preserve"> BR$25</f>
        <v>3.4992446814191775</v>
      </c>
      <c r="BS34" s="126">
        <f t="shared" si="14"/>
        <v>3.5685433826784312</v>
      </c>
      <c r="BT34" s="126">
        <f t="shared" si="14"/>
        <v>3.6392144686759451</v>
      </c>
      <c r="BU34" s="126">
        <f t="shared" si="14"/>
        <v>3.7112851179855686</v>
      </c>
      <c r="BV34" s="126">
        <f t="shared" si="14"/>
        <v>3.7847830474229833</v>
      </c>
      <c r="BW34" s="126"/>
    </row>
    <row r="35" spans="1:75" x14ac:dyDescent="0.2">
      <c r="E35" s="125" t="s">
        <v>121</v>
      </c>
      <c r="F35" s="125"/>
      <c r="G35" s="125" t="s">
        <v>107</v>
      </c>
      <c r="H35" s="125"/>
      <c r="I35" s="125"/>
      <c r="J35" s="125">
        <f xml:space="preserve"> $F32 / $F33 * J34</f>
        <v>1.091549295774648</v>
      </c>
      <c r="K35" s="125">
        <f t="shared" ref="K35:BV35" si="15" xml:space="preserve"> $F32 / $F33 * K34</f>
        <v>1.1343713035486311</v>
      </c>
      <c r="L35" s="125">
        <f t="shared" si="15"/>
        <v>1.1734028004554293</v>
      </c>
      <c r="M35" s="125">
        <f t="shared" si="15"/>
        <v>1.2137772947970356</v>
      </c>
      <c r="N35" s="125">
        <f t="shared" si="15"/>
        <v>1.2496602100758023</v>
      </c>
      <c r="O35" s="125">
        <f t="shared" si="15"/>
        <v>1.2866039324848577</v>
      </c>
      <c r="P35" s="125">
        <f t="shared" si="15"/>
        <v>1.3183767151462347</v>
      </c>
      <c r="Q35" s="125">
        <f t="shared" si="15"/>
        <v>1.350934129109101</v>
      </c>
      <c r="R35" s="125">
        <f t="shared" si="15"/>
        <v>1.3776878971811561</v>
      </c>
      <c r="S35" s="125">
        <f t="shared" si="15"/>
        <v>1.4049714942734652</v>
      </c>
      <c r="T35" s="125">
        <f t="shared" si="15"/>
        <v>1.4327954130684026</v>
      </c>
      <c r="U35" s="125">
        <f t="shared" si="15"/>
        <v>1.4611703540444041</v>
      </c>
      <c r="V35" s="125">
        <f t="shared" si="15"/>
        <v>1.4901072295911391</v>
      </c>
      <c r="W35" s="125">
        <f t="shared" si="15"/>
        <v>1.5196171682061803</v>
      </c>
      <c r="X35" s="125">
        <f t="shared" si="15"/>
        <v>1.5497115187747847</v>
      </c>
      <c r="Y35" s="125">
        <f t="shared" si="15"/>
        <v>1.5804018549344279</v>
      </c>
      <c r="Z35" s="125">
        <f t="shared" si="15"/>
        <v>1.6116999795257763</v>
      </c>
      <c r="AA35" s="125">
        <f t="shared" si="15"/>
        <v>1.6436179291318052</v>
      </c>
      <c r="AB35" s="125">
        <f t="shared" si="15"/>
        <v>1.6761679787068076</v>
      </c>
      <c r="AC35" s="125">
        <f t="shared" si="15"/>
        <v>1.7093626462970777</v>
      </c>
      <c r="AD35" s="125">
        <f t="shared" si="15"/>
        <v>1.7432146978550802</v>
      </c>
      <c r="AE35" s="125">
        <f t="shared" si="15"/>
        <v>1.7777371521489611</v>
      </c>
      <c r="AF35" s="125">
        <f t="shared" si="15"/>
        <v>1.8129432857692838</v>
      </c>
      <c r="AG35" s="125">
        <f t="shared" si="15"/>
        <v>1.8488466382349198</v>
      </c>
      <c r="AH35" s="125">
        <f t="shared" si="15"/>
        <v>1.8854610172000552</v>
      </c>
      <c r="AI35" s="125">
        <f t="shared" si="15"/>
        <v>1.922800503764317</v>
      </c>
      <c r="AJ35" s="125">
        <f t="shared" si="15"/>
        <v>1.960879457888058</v>
      </c>
      <c r="AK35" s="125">
        <f t="shared" si="15"/>
        <v>1.9997125239148899</v>
      </c>
      <c r="AL35" s="125">
        <f t="shared" si="15"/>
        <v>2.0393146362035801</v>
      </c>
      <c r="AM35" s="125">
        <f t="shared" si="15"/>
        <v>2.0797010248714853</v>
      </c>
      <c r="AN35" s="125">
        <f t="shared" si="15"/>
        <v>2.1208872216517234</v>
      </c>
      <c r="AO35" s="125">
        <f t="shared" si="15"/>
        <v>2.1628890658663451</v>
      </c>
      <c r="AP35" s="125">
        <f t="shared" si="15"/>
        <v>2.2057227105177928</v>
      </c>
      <c r="AQ35" s="125">
        <f t="shared" si="15"/>
        <v>2.2494046285009985</v>
      </c>
      <c r="AR35" s="125">
        <f t="shared" si="15"/>
        <v>2.2939516189385047</v>
      </c>
      <c r="AS35" s="125">
        <f t="shared" si="15"/>
        <v>2.3393808136410388</v>
      </c>
      <c r="AT35" s="125">
        <f t="shared" si="15"/>
        <v>2.385709683696045</v>
      </c>
      <c r="AU35" s="125">
        <f t="shared" si="15"/>
        <v>2.4329560461866806</v>
      </c>
      <c r="AV35" s="125">
        <f t="shared" si="15"/>
        <v>2.4811380710438868</v>
      </c>
      <c r="AW35" s="125">
        <f t="shared" si="15"/>
        <v>2.5302742880341484</v>
      </c>
      <c r="AX35" s="125">
        <f t="shared" si="15"/>
        <v>2.5803835938856432</v>
      </c>
      <c r="AY35" s="125">
        <f t="shared" si="15"/>
        <v>2.6314852595555149</v>
      </c>
      <c r="AZ35" s="125">
        <f t="shared" si="15"/>
        <v>2.6835989376410696</v>
      </c>
      <c r="BA35" s="125">
        <f t="shared" si="15"/>
        <v>2.7367446699377362</v>
      </c>
      <c r="BB35" s="125">
        <f t="shared" si="15"/>
        <v>2.7909428951467126</v>
      </c>
      <c r="BC35" s="125">
        <f t="shared" si="15"/>
        <v>2.8462144567352459</v>
      </c>
      <c r="BD35" s="125">
        <f t="shared" si="15"/>
        <v>2.9025806109525814</v>
      </c>
      <c r="BE35" s="125">
        <f t="shared" si="15"/>
        <v>2.960063035004656</v>
      </c>
      <c r="BF35" s="125">
        <f t="shared" si="15"/>
        <v>3.0186838353906849</v>
      </c>
      <c r="BG35" s="125">
        <f t="shared" si="15"/>
        <v>3.0784655564048427</v>
      </c>
      <c r="BH35" s="125">
        <f t="shared" si="15"/>
        <v>3.1394311888063124</v>
      </c>
      <c r="BI35" s="125">
        <f t="shared" si="15"/>
        <v>3.2016041786610367</v>
      </c>
      <c r="BJ35" s="125">
        <f t="shared" si="15"/>
        <v>3.2650084363585656</v>
      </c>
      <c r="BK35" s="125">
        <f t="shared" si="15"/>
        <v>3.3296683458074789</v>
      </c>
      <c r="BL35" s="125">
        <f t="shared" si="15"/>
        <v>3.395608773812909</v>
      </c>
      <c r="BM35" s="125">
        <f t="shared" si="15"/>
        <v>3.4628550796397786</v>
      </c>
      <c r="BN35" s="125">
        <f t="shared" si="15"/>
        <v>3.5314331247654258</v>
      </c>
      <c r="BO35" s="125">
        <f t="shared" si="15"/>
        <v>3.6013692828253703</v>
      </c>
      <c r="BP35" s="125">
        <f t="shared" si="15"/>
        <v>3.6726904497560433</v>
      </c>
      <c r="BQ35" s="125">
        <f t="shared" si="15"/>
        <v>3.7454240541383856</v>
      </c>
      <c r="BR35" s="125">
        <f t="shared" si="15"/>
        <v>3.8195980677462855</v>
      </c>
      <c r="BS35" s="125">
        <f t="shared" si="15"/>
        <v>3.8952410163039217</v>
      </c>
      <c r="BT35" s="125">
        <f t="shared" si="15"/>
        <v>3.9723819904561375</v>
      </c>
      <c r="BU35" s="125">
        <f t="shared" si="15"/>
        <v>4.0510506569560789</v>
      </c>
      <c r="BV35" s="125">
        <f t="shared" si="15"/>
        <v>4.1312772700743832</v>
      </c>
      <c r="BW35" s="125"/>
    </row>
  </sheetData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&amp;LPROJECT AIRCO&amp;CSheet: &amp;A&amp;RSTRICTLY CONFIDENTIAL</oddHeader>
    <oddFooter>&amp;L&amp;F (Printed on &amp;D at &amp;T) 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</sheetPr>
  <dimension ref="A1:CA146"/>
  <sheetViews>
    <sheetView defaultGridColor="0" colorId="22" zoomScale="80" zoomScaleNormal="80" workbookViewId="0">
      <pane xSplit="9" ySplit="3" topLeftCell="J4" activePane="bottomRight" state="frozen"/>
      <selection activeCell="G3" sqref="G3"/>
      <selection pane="topRight" activeCell="G3" sqref="G3"/>
      <selection pane="bottomLeft" activeCell="G3" sqref="G3"/>
      <selection pane="bottomRight" activeCell="J4" sqref="J4"/>
    </sheetView>
  </sheetViews>
  <sheetFormatPr defaultColWidth="0" defaultRowHeight="12.75" x14ac:dyDescent="0.2"/>
  <cols>
    <col min="1" max="1" width="1.28515625" style="4" customWidth="1"/>
    <col min="2" max="2" width="1.28515625" style="1" customWidth="1"/>
    <col min="3" max="3" width="1.28515625" style="7" customWidth="1"/>
    <col min="4" max="4" width="1.28515625" style="11" customWidth="1"/>
    <col min="5" max="5" width="40.7109375" style="12" customWidth="1"/>
    <col min="6" max="6" width="12.7109375" style="12" customWidth="1"/>
    <col min="7" max="8" width="11.7109375" style="12" customWidth="1"/>
    <col min="9" max="9" width="2.7109375" style="12" customWidth="1"/>
    <col min="10" max="74" width="11.7109375" style="12" customWidth="1"/>
    <col min="75" max="16384" width="11.7109375" style="35" hidden="1"/>
  </cols>
  <sheetData>
    <row r="1" spans="1:74" ht="26.25" x14ac:dyDescent="0.2">
      <c r="A1" s="27" t="str">
        <f ca="1" xml:space="preserve"> RIGHT(CELL("filename", A1), LEN(CELL("filename", A1)) - SEARCH("]", CELL("filename", A1)))</f>
        <v>OpRev</v>
      </c>
      <c r="C1" s="20"/>
    </row>
    <row r="2" spans="1:74" s="51" customFormat="1" x14ac:dyDescent="0.2">
      <c r="A2" s="25"/>
      <c r="B2" s="26"/>
      <c r="C2" s="43"/>
      <c r="D2" s="44"/>
      <c r="E2" s="32" t="str">
        <f xml:space="preserve"> Time!E$14</f>
        <v>Model period ending</v>
      </c>
      <c r="F2" s="45"/>
      <c r="G2" s="45"/>
      <c r="H2" s="28"/>
      <c r="I2" s="28"/>
      <c r="J2" s="28">
        <f xml:space="preserve"> Time!J$14</f>
        <v>42460</v>
      </c>
      <c r="K2" s="28">
        <f xml:space="preserve"> Time!K$14</f>
        <v>42643</v>
      </c>
      <c r="L2" s="28">
        <f xml:space="preserve"> Time!L$14</f>
        <v>42825</v>
      </c>
      <c r="M2" s="28">
        <f xml:space="preserve"> Time!M$14</f>
        <v>43008</v>
      </c>
      <c r="N2" s="28">
        <f xml:space="preserve"> Time!N$14</f>
        <v>43190</v>
      </c>
      <c r="O2" s="28">
        <f xml:space="preserve"> Time!O$14</f>
        <v>43373</v>
      </c>
      <c r="P2" s="28">
        <f xml:space="preserve"> Time!P$14</f>
        <v>43555</v>
      </c>
      <c r="Q2" s="28">
        <f xml:space="preserve"> Time!Q$14</f>
        <v>43738</v>
      </c>
      <c r="R2" s="28">
        <f xml:space="preserve"> Time!R$14</f>
        <v>43921</v>
      </c>
      <c r="S2" s="28">
        <f xml:space="preserve"> Time!S$14</f>
        <v>44104</v>
      </c>
      <c r="T2" s="28">
        <f xml:space="preserve"> Time!T$14</f>
        <v>44286</v>
      </c>
      <c r="U2" s="28">
        <f xml:space="preserve"> Time!U$14</f>
        <v>44469</v>
      </c>
      <c r="V2" s="28">
        <f xml:space="preserve"> Time!V$14</f>
        <v>44651</v>
      </c>
      <c r="W2" s="28">
        <f xml:space="preserve"> Time!W$14</f>
        <v>44834</v>
      </c>
      <c r="X2" s="28">
        <f xml:space="preserve"> Time!X$14</f>
        <v>45016</v>
      </c>
      <c r="Y2" s="28">
        <f xml:space="preserve"> Time!Y$14</f>
        <v>45199</v>
      </c>
      <c r="Z2" s="28">
        <f xml:space="preserve"> Time!Z$14</f>
        <v>45382</v>
      </c>
      <c r="AA2" s="28">
        <f xml:space="preserve"> Time!AA$14</f>
        <v>45565</v>
      </c>
      <c r="AB2" s="28">
        <f xml:space="preserve"> Time!AB$14</f>
        <v>45747</v>
      </c>
      <c r="AC2" s="28">
        <f xml:space="preserve"> Time!AC$14</f>
        <v>45930</v>
      </c>
      <c r="AD2" s="28">
        <f xml:space="preserve"> Time!AD$14</f>
        <v>46112</v>
      </c>
      <c r="AE2" s="28">
        <f xml:space="preserve"> Time!AE$14</f>
        <v>46295</v>
      </c>
      <c r="AF2" s="28">
        <f xml:space="preserve"> Time!AF$14</f>
        <v>46477</v>
      </c>
      <c r="AG2" s="28">
        <f xml:space="preserve"> Time!AG$14</f>
        <v>46660</v>
      </c>
      <c r="AH2" s="28">
        <f xml:space="preserve"> Time!AH$14</f>
        <v>46843</v>
      </c>
      <c r="AI2" s="28">
        <f xml:space="preserve"> Time!AI$14</f>
        <v>47026</v>
      </c>
      <c r="AJ2" s="28">
        <f xml:space="preserve"> Time!AJ$14</f>
        <v>47208</v>
      </c>
      <c r="AK2" s="28">
        <f xml:space="preserve"> Time!AK$14</f>
        <v>47391</v>
      </c>
      <c r="AL2" s="28">
        <f xml:space="preserve"> Time!AL$14</f>
        <v>47573</v>
      </c>
      <c r="AM2" s="28">
        <f xml:space="preserve"> Time!AM$14</f>
        <v>47756</v>
      </c>
      <c r="AN2" s="28">
        <f xml:space="preserve"> Time!AN$14</f>
        <v>47938</v>
      </c>
      <c r="AO2" s="28">
        <f xml:space="preserve"> Time!AO$14</f>
        <v>48121</v>
      </c>
      <c r="AP2" s="28">
        <f xml:space="preserve"> Time!AP$14</f>
        <v>48304</v>
      </c>
      <c r="AQ2" s="28">
        <f xml:space="preserve"> Time!AQ$14</f>
        <v>48487</v>
      </c>
      <c r="AR2" s="28">
        <f xml:space="preserve"> Time!AR$14</f>
        <v>48669</v>
      </c>
      <c r="AS2" s="28">
        <f xml:space="preserve"> Time!AS$14</f>
        <v>48852</v>
      </c>
      <c r="AT2" s="28">
        <f xml:space="preserve"> Time!AT$14</f>
        <v>49034</v>
      </c>
      <c r="AU2" s="28">
        <f xml:space="preserve"> Time!AU$14</f>
        <v>49217</v>
      </c>
      <c r="AV2" s="28">
        <f xml:space="preserve"> Time!AV$14</f>
        <v>49399</v>
      </c>
      <c r="AW2" s="28">
        <f xml:space="preserve"> Time!AW$14</f>
        <v>49582</v>
      </c>
      <c r="AX2" s="28">
        <f xml:space="preserve"> Time!AX$14</f>
        <v>49765</v>
      </c>
      <c r="AY2" s="28">
        <f xml:space="preserve"> Time!AY$14</f>
        <v>49948</v>
      </c>
      <c r="AZ2" s="28">
        <f xml:space="preserve"> Time!AZ$14</f>
        <v>50130</v>
      </c>
      <c r="BA2" s="28">
        <f xml:space="preserve"> Time!BA$14</f>
        <v>50313</v>
      </c>
      <c r="BB2" s="28">
        <f xml:space="preserve"> Time!BB$14</f>
        <v>50495</v>
      </c>
      <c r="BC2" s="28">
        <f xml:space="preserve"> Time!BC$14</f>
        <v>50678</v>
      </c>
      <c r="BD2" s="28">
        <f xml:space="preserve"> Time!BD$14</f>
        <v>50860</v>
      </c>
      <c r="BE2" s="28">
        <f xml:space="preserve"> Time!BE$14</f>
        <v>51043</v>
      </c>
      <c r="BF2" s="28">
        <f xml:space="preserve"> Time!BF$14</f>
        <v>51226</v>
      </c>
      <c r="BG2" s="28">
        <f xml:space="preserve"> Time!BG$14</f>
        <v>51409</v>
      </c>
      <c r="BH2" s="28">
        <f xml:space="preserve"> Time!BH$14</f>
        <v>51591</v>
      </c>
      <c r="BI2" s="28">
        <f xml:space="preserve"> Time!BI$14</f>
        <v>51774</v>
      </c>
      <c r="BJ2" s="28">
        <f xml:space="preserve"> Time!BJ$14</f>
        <v>51956</v>
      </c>
      <c r="BK2" s="28">
        <f xml:space="preserve"> Time!BK$14</f>
        <v>52139</v>
      </c>
      <c r="BL2" s="28">
        <f xml:space="preserve"> Time!BL$14</f>
        <v>52321</v>
      </c>
      <c r="BM2" s="28">
        <f xml:space="preserve"> Time!BM$14</f>
        <v>52504</v>
      </c>
      <c r="BN2" s="28">
        <f xml:space="preserve"> Time!BN$14</f>
        <v>52687</v>
      </c>
      <c r="BO2" s="28">
        <f xml:space="preserve"> Time!BO$14</f>
        <v>52870</v>
      </c>
      <c r="BP2" s="28">
        <f xml:space="preserve"> Time!BP$14</f>
        <v>53052</v>
      </c>
      <c r="BQ2" s="28">
        <f xml:space="preserve"> Time!BQ$14</f>
        <v>53235</v>
      </c>
      <c r="BR2" s="28">
        <f xml:space="preserve"> Time!BR$14</f>
        <v>53417</v>
      </c>
      <c r="BS2" s="28">
        <f xml:space="preserve"> Time!BS$14</f>
        <v>53600</v>
      </c>
      <c r="BT2" s="28">
        <f xml:space="preserve"> Time!BT$14</f>
        <v>53782</v>
      </c>
      <c r="BU2" s="28">
        <f xml:space="preserve"> Time!BU$14</f>
        <v>53965</v>
      </c>
      <c r="BV2" s="28">
        <f xml:space="preserve"> Time!BV$14</f>
        <v>54148</v>
      </c>
    </row>
    <row r="3" spans="1:74" s="9" customFormat="1" x14ac:dyDescent="0.2">
      <c r="A3" s="4"/>
      <c r="B3" s="1"/>
      <c r="C3" s="20"/>
      <c r="D3" s="2"/>
      <c r="E3" s="3" t="str">
        <f xml:space="preserve"> Time!E$7</f>
        <v>Model column counter</v>
      </c>
      <c r="F3" s="41" t="s">
        <v>18</v>
      </c>
      <c r="G3" s="42" t="s">
        <v>16</v>
      </c>
      <c r="H3" s="41" t="s">
        <v>17</v>
      </c>
      <c r="I3" s="3"/>
      <c r="J3" s="3">
        <f xml:space="preserve"> Time!J$7</f>
        <v>1</v>
      </c>
      <c r="K3" s="3">
        <f xml:space="preserve"> Time!K$7</f>
        <v>2</v>
      </c>
      <c r="L3" s="3">
        <f xml:space="preserve"> Time!L$7</f>
        <v>3</v>
      </c>
      <c r="M3" s="3">
        <f xml:space="preserve"> Time!M$7</f>
        <v>4</v>
      </c>
      <c r="N3" s="3">
        <f xml:space="preserve"> Time!N$7</f>
        <v>5</v>
      </c>
      <c r="O3" s="3">
        <f xml:space="preserve"> Time!O$7</f>
        <v>6</v>
      </c>
      <c r="P3" s="3">
        <f xml:space="preserve"> Time!P$7</f>
        <v>7</v>
      </c>
      <c r="Q3" s="3">
        <f xml:space="preserve"> Time!Q$7</f>
        <v>8</v>
      </c>
      <c r="R3" s="3">
        <f xml:space="preserve"> Time!R$7</f>
        <v>9</v>
      </c>
      <c r="S3" s="3">
        <f xml:space="preserve"> Time!S$7</f>
        <v>10</v>
      </c>
      <c r="T3" s="3">
        <f xml:space="preserve"> Time!T$7</f>
        <v>11</v>
      </c>
      <c r="U3" s="3">
        <f xml:space="preserve"> Time!U$7</f>
        <v>12</v>
      </c>
      <c r="V3" s="3">
        <f xml:space="preserve"> Time!V$7</f>
        <v>13</v>
      </c>
      <c r="W3" s="3">
        <f xml:space="preserve"> Time!W$7</f>
        <v>14</v>
      </c>
      <c r="X3" s="3">
        <f xml:space="preserve"> Time!X$7</f>
        <v>15</v>
      </c>
      <c r="Y3" s="3">
        <f xml:space="preserve"> Time!Y$7</f>
        <v>16</v>
      </c>
      <c r="Z3" s="3">
        <f xml:space="preserve"> Time!Z$7</f>
        <v>17</v>
      </c>
      <c r="AA3" s="3">
        <f xml:space="preserve"> Time!AA$7</f>
        <v>18</v>
      </c>
      <c r="AB3" s="3">
        <f xml:space="preserve"> Time!AB$7</f>
        <v>19</v>
      </c>
      <c r="AC3" s="3">
        <f xml:space="preserve"> Time!AC$7</f>
        <v>20</v>
      </c>
      <c r="AD3" s="3">
        <f xml:space="preserve"> Time!AD$7</f>
        <v>21</v>
      </c>
      <c r="AE3" s="3">
        <f xml:space="preserve"> Time!AE$7</f>
        <v>22</v>
      </c>
      <c r="AF3" s="3">
        <f xml:space="preserve"> Time!AF$7</f>
        <v>23</v>
      </c>
      <c r="AG3" s="3">
        <f xml:space="preserve"> Time!AG$7</f>
        <v>24</v>
      </c>
      <c r="AH3" s="3">
        <f xml:space="preserve"> Time!AH$7</f>
        <v>25</v>
      </c>
      <c r="AI3" s="3">
        <f xml:space="preserve"> Time!AI$7</f>
        <v>26</v>
      </c>
      <c r="AJ3" s="3">
        <f xml:space="preserve"> Time!AJ$7</f>
        <v>27</v>
      </c>
      <c r="AK3" s="3">
        <f xml:space="preserve"> Time!AK$7</f>
        <v>28</v>
      </c>
      <c r="AL3" s="3">
        <f xml:space="preserve"> Time!AL$7</f>
        <v>29</v>
      </c>
      <c r="AM3" s="3">
        <f xml:space="preserve"> Time!AM$7</f>
        <v>30</v>
      </c>
      <c r="AN3" s="3">
        <f xml:space="preserve"> Time!AN$7</f>
        <v>31</v>
      </c>
      <c r="AO3" s="3">
        <f xml:space="preserve"> Time!AO$7</f>
        <v>32</v>
      </c>
      <c r="AP3" s="3">
        <f xml:space="preserve"> Time!AP$7</f>
        <v>33</v>
      </c>
      <c r="AQ3" s="3">
        <f xml:space="preserve"> Time!AQ$7</f>
        <v>34</v>
      </c>
      <c r="AR3" s="3">
        <f xml:space="preserve"> Time!AR$7</f>
        <v>35</v>
      </c>
      <c r="AS3" s="3">
        <f xml:space="preserve"> Time!AS$7</f>
        <v>36</v>
      </c>
      <c r="AT3" s="3">
        <f xml:space="preserve"> Time!AT$7</f>
        <v>37</v>
      </c>
      <c r="AU3" s="3">
        <f xml:space="preserve"> Time!AU$7</f>
        <v>38</v>
      </c>
      <c r="AV3" s="3">
        <f xml:space="preserve"> Time!AV$7</f>
        <v>39</v>
      </c>
      <c r="AW3" s="3">
        <f xml:space="preserve"> Time!AW$7</f>
        <v>40</v>
      </c>
      <c r="AX3" s="3">
        <f xml:space="preserve"> Time!AX$7</f>
        <v>41</v>
      </c>
      <c r="AY3" s="3">
        <f xml:space="preserve"> Time!AY$7</f>
        <v>42</v>
      </c>
      <c r="AZ3" s="3">
        <f xml:space="preserve"> Time!AZ$7</f>
        <v>43</v>
      </c>
      <c r="BA3" s="3">
        <f xml:space="preserve"> Time!BA$7</f>
        <v>44</v>
      </c>
      <c r="BB3" s="3">
        <f xml:space="preserve"> Time!BB$7</f>
        <v>45</v>
      </c>
      <c r="BC3" s="3">
        <f xml:space="preserve"> Time!BC$7</f>
        <v>46</v>
      </c>
      <c r="BD3" s="3">
        <f xml:space="preserve"> Time!BD$7</f>
        <v>47</v>
      </c>
      <c r="BE3" s="3">
        <f xml:space="preserve"> Time!BE$7</f>
        <v>48</v>
      </c>
      <c r="BF3" s="3">
        <f xml:space="preserve"> Time!BF$7</f>
        <v>49</v>
      </c>
      <c r="BG3" s="3">
        <f xml:space="preserve"> Time!BG$7</f>
        <v>50</v>
      </c>
      <c r="BH3" s="3">
        <f xml:space="preserve"> Time!BH$7</f>
        <v>51</v>
      </c>
      <c r="BI3" s="3">
        <f xml:space="preserve"> Time!BI$7</f>
        <v>52</v>
      </c>
      <c r="BJ3" s="3">
        <f xml:space="preserve"> Time!BJ$7</f>
        <v>53</v>
      </c>
      <c r="BK3" s="3">
        <f xml:space="preserve"> Time!BK$7</f>
        <v>54</v>
      </c>
      <c r="BL3" s="3">
        <f xml:space="preserve"> Time!BL$7</f>
        <v>55</v>
      </c>
      <c r="BM3" s="3">
        <f xml:space="preserve"> Time!BM$7</f>
        <v>56</v>
      </c>
      <c r="BN3" s="3">
        <f xml:space="preserve"> Time!BN$7</f>
        <v>57</v>
      </c>
      <c r="BO3" s="3">
        <f xml:space="preserve"> Time!BO$7</f>
        <v>58</v>
      </c>
      <c r="BP3" s="3">
        <f xml:space="preserve"> Time!BP$7</f>
        <v>59</v>
      </c>
      <c r="BQ3" s="3">
        <f xml:space="preserve"> Time!BQ$7</f>
        <v>60</v>
      </c>
      <c r="BR3" s="3">
        <f xml:space="preserve"> Time!BR$7</f>
        <v>61</v>
      </c>
      <c r="BS3" s="3">
        <f xml:space="preserve"> Time!BS$7</f>
        <v>62</v>
      </c>
      <c r="BT3" s="3">
        <f xml:space="preserve"> Time!BT$7</f>
        <v>63</v>
      </c>
      <c r="BU3" s="3">
        <f xml:space="preserve"> Time!BU$7</f>
        <v>64</v>
      </c>
      <c r="BV3" s="3">
        <f xml:space="preserve"> Time!BV$7</f>
        <v>65</v>
      </c>
    </row>
    <row r="5" spans="1:74" x14ac:dyDescent="0.2">
      <c r="A5" s="4" t="s">
        <v>65</v>
      </c>
      <c r="E5" s="8"/>
    </row>
    <row r="6" spans="1:74" x14ac:dyDescent="0.2">
      <c r="E6" s="8"/>
    </row>
    <row r="7" spans="1:74" x14ac:dyDescent="0.2">
      <c r="B7" s="1" t="s">
        <v>72</v>
      </c>
    </row>
    <row r="8" spans="1:74" x14ac:dyDescent="0.2">
      <c r="C8" s="7" t="s">
        <v>66</v>
      </c>
    </row>
    <row r="9" spans="1:74" s="31" customFormat="1" x14ac:dyDescent="0.2">
      <c r="A9" s="83"/>
      <c r="B9" s="83"/>
      <c r="C9" s="84"/>
      <c r="D9" s="85"/>
      <c r="E9" s="85" t="s">
        <v>53</v>
      </c>
      <c r="F9" s="85"/>
      <c r="G9" s="85" t="s">
        <v>57</v>
      </c>
      <c r="H9" s="85">
        <f xml:space="preserve"> SUM(J9:BV9)</f>
        <v>623</v>
      </c>
      <c r="I9" s="85"/>
      <c r="J9" s="93">
        <v>15</v>
      </c>
      <c r="K9" s="93">
        <v>13</v>
      </c>
      <c r="L9" s="93">
        <v>13</v>
      </c>
      <c r="M9" s="93">
        <v>13</v>
      </c>
      <c r="N9" s="93">
        <v>13</v>
      </c>
      <c r="O9" s="93">
        <v>13</v>
      </c>
      <c r="P9" s="93">
        <v>13</v>
      </c>
      <c r="Q9" s="93">
        <v>11</v>
      </c>
      <c r="R9" s="93">
        <v>11</v>
      </c>
      <c r="S9" s="93">
        <v>11</v>
      </c>
      <c r="T9" s="93">
        <v>11</v>
      </c>
      <c r="U9" s="93">
        <v>9</v>
      </c>
      <c r="V9" s="93">
        <v>9</v>
      </c>
      <c r="W9" s="93">
        <v>9</v>
      </c>
      <c r="X9" s="93">
        <v>9</v>
      </c>
      <c r="Y9" s="93">
        <v>9</v>
      </c>
      <c r="Z9" s="93">
        <v>9</v>
      </c>
      <c r="AA9" s="93">
        <v>9</v>
      </c>
      <c r="AB9" s="93">
        <v>9</v>
      </c>
      <c r="AC9" s="93">
        <v>9</v>
      </c>
      <c r="AD9" s="93">
        <v>9</v>
      </c>
      <c r="AE9" s="93">
        <v>9</v>
      </c>
      <c r="AF9" s="93">
        <v>9</v>
      </c>
      <c r="AG9" s="93">
        <v>9</v>
      </c>
      <c r="AH9" s="93">
        <v>9</v>
      </c>
      <c r="AI9" s="93">
        <v>9</v>
      </c>
      <c r="AJ9" s="93">
        <v>9</v>
      </c>
      <c r="AK9" s="93">
        <v>9</v>
      </c>
      <c r="AL9" s="93">
        <v>9</v>
      </c>
      <c r="AM9" s="93">
        <v>9</v>
      </c>
      <c r="AN9" s="93">
        <v>9</v>
      </c>
      <c r="AO9" s="93">
        <v>9</v>
      </c>
      <c r="AP9" s="93">
        <v>9</v>
      </c>
      <c r="AQ9" s="93">
        <v>9</v>
      </c>
      <c r="AR9" s="93">
        <v>9</v>
      </c>
      <c r="AS9" s="93">
        <v>9</v>
      </c>
      <c r="AT9" s="93">
        <v>9</v>
      </c>
      <c r="AU9" s="93">
        <v>9</v>
      </c>
      <c r="AV9" s="93">
        <v>9</v>
      </c>
      <c r="AW9" s="93">
        <v>9</v>
      </c>
      <c r="AX9" s="93">
        <v>9</v>
      </c>
      <c r="AY9" s="93">
        <v>9</v>
      </c>
      <c r="AZ9" s="93">
        <v>9</v>
      </c>
      <c r="BA9" s="93">
        <v>9</v>
      </c>
      <c r="BB9" s="93">
        <v>9</v>
      </c>
      <c r="BC9" s="93">
        <v>9</v>
      </c>
      <c r="BD9" s="93">
        <v>9</v>
      </c>
      <c r="BE9" s="93">
        <v>9</v>
      </c>
      <c r="BF9" s="93">
        <v>9</v>
      </c>
      <c r="BG9" s="93">
        <v>9</v>
      </c>
      <c r="BH9" s="93">
        <v>9</v>
      </c>
      <c r="BI9" s="93">
        <v>9</v>
      </c>
      <c r="BJ9" s="93">
        <v>9</v>
      </c>
      <c r="BK9" s="93">
        <v>9</v>
      </c>
      <c r="BL9" s="93">
        <v>9</v>
      </c>
      <c r="BM9" s="93">
        <v>9</v>
      </c>
      <c r="BN9" s="93">
        <v>9</v>
      </c>
      <c r="BO9" s="93">
        <v>9</v>
      </c>
      <c r="BP9" s="93">
        <v>9</v>
      </c>
      <c r="BQ9" s="93">
        <v>9</v>
      </c>
      <c r="BR9" s="93">
        <v>9</v>
      </c>
      <c r="BS9" s="93">
        <v>9</v>
      </c>
      <c r="BT9" s="93">
        <v>9</v>
      </c>
      <c r="BU9" s="93">
        <v>9</v>
      </c>
      <c r="BV9" s="93">
        <v>9</v>
      </c>
    </row>
    <row r="10" spans="1:74" s="31" customFormat="1" x14ac:dyDescent="0.2">
      <c r="A10" s="83"/>
      <c r="B10" s="83"/>
      <c r="C10" s="84"/>
      <c r="D10" s="85"/>
      <c r="E10" s="85" t="s">
        <v>59</v>
      </c>
      <c r="F10" s="85"/>
      <c r="G10" s="85" t="s">
        <v>58</v>
      </c>
      <c r="H10" s="85"/>
      <c r="I10" s="85"/>
      <c r="J10" s="93">
        <v>120</v>
      </c>
      <c r="K10" s="93">
        <v>110</v>
      </c>
      <c r="L10" s="93">
        <v>110</v>
      </c>
      <c r="M10" s="93">
        <v>110</v>
      </c>
      <c r="N10" s="93">
        <v>110</v>
      </c>
      <c r="O10" s="93">
        <v>110</v>
      </c>
      <c r="P10" s="93">
        <v>110</v>
      </c>
      <c r="Q10" s="93">
        <v>100</v>
      </c>
      <c r="R10" s="93">
        <v>100</v>
      </c>
      <c r="S10" s="93">
        <v>100</v>
      </c>
      <c r="T10" s="93">
        <v>100</v>
      </c>
      <c r="U10" s="93">
        <v>90</v>
      </c>
      <c r="V10" s="93">
        <v>90</v>
      </c>
      <c r="W10" s="93">
        <v>90</v>
      </c>
      <c r="X10" s="93">
        <v>90</v>
      </c>
      <c r="Y10" s="93">
        <v>80</v>
      </c>
      <c r="Z10" s="93">
        <v>80</v>
      </c>
      <c r="AA10" s="93">
        <v>80</v>
      </c>
      <c r="AB10" s="93">
        <v>80</v>
      </c>
      <c r="AC10" s="93">
        <v>80</v>
      </c>
      <c r="AD10" s="93">
        <v>80</v>
      </c>
      <c r="AE10" s="93">
        <v>80</v>
      </c>
      <c r="AF10" s="93">
        <v>80</v>
      </c>
      <c r="AG10" s="93">
        <v>80</v>
      </c>
      <c r="AH10" s="93">
        <v>80</v>
      </c>
      <c r="AI10" s="93">
        <v>80</v>
      </c>
      <c r="AJ10" s="93">
        <v>80</v>
      </c>
      <c r="AK10" s="93">
        <v>80</v>
      </c>
      <c r="AL10" s="93">
        <v>80</v>
      </c>
      <c r="AM10" s="93">
        <v>80</v>
      </c>
      <c r="AN10" s="93">
        <v>80</v>
      </c>
      <c r="AO10" s="93">
        <v>80</v>
      </c>
      <c r="AP10" s="93">
        <v>80</v>
      </c>
      <c r="AQ10" s="93">
        <v>80</v>
      </c>
      <c r="AR10" s="93">
        <v>80</v>
      </c>
      <c r="AS10" s="93">
        <v>80</v>
      </c>
      <c r="AT10" s="93">
        <v>80</v>
      </c>
      <c r="AU10" s="93">
        <v>80</v>
      </c>
      <c r="AV10" s="93">
        <v>80</v>
      </c>
      <c r="AW10" s="93">
        <v>80</v>
      </c>
      <c r="AX10" s="93">
        <v>80</v>
      </c>
      <c r="AY10" s="93">
        <v>80</v>
      </c>
      <c r="AZ10" s="93">
        <v>80</v>
      </c>
      <c r="BA10" s="93">
        <v>80</v>
      </c>
      <c r="BB10" s="93">
        <v>80</v>
      </c>
      <c r="BC10" s="93">
        <v>80</v>
      </c>
      <c r="BD10" s="93">
        <v>80</v>
      </c>
      <c r="BE10" s="93">
        <v>80</v>
      </c>
      <c r="BF10" s="93">
        <v>80</v>
      </c>
      <c r="BG10" s="93">
        <v>80</v>
      </c>
      <c r="BH10" s="93">
        <v>80</v>
      </c>
      <c r="BI10" s="93">
        <v>80</v>
      </c>
      <c r="BJ10" s="93">
        <v>80</v>
      </c>
      <c r="BK10" s="93">
        <v>80</v>
      </c>
      <c r="BL10" s="93">
        <v>80</v>
      </c>
      <c r="BM10" s="93">
        <v>80</v>
      </c>
      <c r="BN10" s="93">
        <v>80</v>
      </c>
      <c r="BO10" s="93">
        <v>80</v>
      </c>
      <c r="BP10" s="93">
        <v>80</v>
      </c>
      <c r="BQ10" s="93">
        <v>80</v>
      </c>
      <c r="BR10" s="93">
        <v>80</v>
      </c>
      <c r="BS10" s="93">
        <v>80</v>
      </c>
      <c r="BT10" s="93">
        <v>80</v>
      </c>
      <c r="BU10" s="93">
        <v>80</v>
      </c>
      <c r="BV10" s="93">
        <v>80</v>
      </c>
    </row>
    <row r="11" spans="1:74" s="31" customFormat="1" x14ac:dyDescent="0.2">
      <c r="A11" s="86"/>
      <c r="B11" s="83"/>
      <c r="C11" s="87"/>
      <c r="D11" s="72"/>
      <c r="E11" s="72" t="s">
        <v>71</v>
      </c>
      <c r="F11" s="72"/>
      <c r="G11" s="72" t="s">
        <v>64</v>
      </c>
      <c r="H11" s="72">
        <f xml:space="preserve"> SUM(J11:BV11)</f>
        <v>54020</v>
      </c>
      <c r="I11" s="72"/>
      <c r="J11" s="72">
        <f t="shared" ref="J11:AO11" si="0" xml:space="preserve"> J9 * J10</f>
        <v>1800</v>
      </c>
      <c r="K11" s="72">
        <f t="shared" si="0"/>
        <v>1430</v>
      </c>
      <c r="L11" s="72">
        <f t="shared" si="0"/>
        <v>1430</v>
      </c>
      <c r="M11" s="72">
        <f t="shared" si="0"/>
        <v>1430</v>
      </c>
      <c r="N11" s="72">
        <f t="shared" si="0"/>
        <v>1430</v>
      </c>
      <c r="O11" s="72">
        <f t="shared" si="0"/>
        <v>1430</v>
      </c>
      <c r="P11" s="72">
        <f t="shared" si="0"/>
        <v>1430</v>
      </c>
      <c r="Q11" s="72">
        <f t="shared" si="0"/>
        <v>1100</v>
      </c>
      <c r="R11" s="72">
        <f t="shared" si="0"/>
        <v>1100</v>
      </c>
      <c r="S11" s="72">
        <f t="shared" si="0"/>
        <v>1100</v>
      </c>
      <c r="T11" s="72">
        <f t="shared" si="0"/>
        <v>1100</v>
      </c>
      <c r="U11" s="72">
        <f t="shared" si="0"/>
        <v>810</v>
      </c>
      <c r="V11" s="72">
        <f t="shared" si="0"/>
        <v>810</v>
      </c>
      <c r="W11" s="72">
        <f t="shared" si="0"/>
        <v>810</v>
      </c>
      <c r="X11" s="72">
        <f t="shared" si="0"/>
        <v>810</v>
      </c>
      <c r="Y11" s="72">
        <f t="shared" si="0"/>
        <v>720</v>
      </c>
      <c r="Z11" s="72">
        <f t="shared" si="0"/>
        <v>720</v>
      </c>
      <c r="AA11" s="72">
        <f t="shared" si="0"/>
        <v>720</v>
      </c>
      <c r="AB11" s="72">
        <f t="shared" si="0"/>
        <v>720</v>
      </c>
      <c r="AC11" s="72">
        <f t="shared" si="0"/>
        <v>720</v>
      </c>
      <c r="AD11" s="72">
        <f t="shared" si="0"/>
        <v>720</v>
      </c>
      <c r="AE11" s="72">
        <f t="shared" si="0"/>
        <v>720</v>
      </c>
      <c r="AF11" s="72">
        <f t="shared" si="0"/>
        <v>720</v>
      </c>
      <c r="AG11" s="72">
        <f t="shared" si="0"/>
        <v>720</v>
      </c>
      <c r="AH11" s="72">
        <f t="shared" si="0"/>
        <v>720</v>
      </c>
      <c r="AI11" s="72">
        <f t="shared" si="0"/>
        <v>720</v>
      </c>
      <c r="AJ11" s="72">
        <f t="shared" si="0"/>
        <v>720</v>
      </c>
      <c r="AK11" s="72">
        <f t="shared" si="0"/>
        <v>720</v>
      </c>
      <c r="AL11" s="72">
        <f t="shared" si="0"/>
        <v>720</v>
      </c>
      <c r="AM11" s="72">
        <f t="shared" si="0"/>
        <v>720</v>
      </c>
      <c r="AN11" s="72">
        <f t="shared" si="0"/>
        <v>720</v>
      </c>
      <c r="AO11" s="72">
        <f t="shared" si="0"/>
        <v>720</v>
      </c>
      <c r="AP11" s="72">
        <f t="shared" ref="AP11:BU11" si="1" xml:space="preserve"> AP9 * AP10</f>
        <v>720</v>
      </c>
      <c r="AQ11" s="72">
        <f t="shared" si="1"/>
        <v>720</v>
      </c>
      <c r="AR11" s="72">
        <f t="shared" si="1"/>
        <v>720</v>
      </c>
      <c r="AS11" s="72">
        <f t="shared" si="1"/>
        <v>720</v>
      </c>
      <c r="AT11" s="72">
        <f t="shared" si="1"/>
        <v>720</v>
      </c>
      <c r="AU11" s="72">
        <f t="shared" si="1"/>
        <v>720</v>
      </c>
      <c r="AV11" s="72">
        <f t="shared" si="1"/>
        <v>720</v>
      </c>
      <c r="AW11" s="72">
        <f t="shared" si="1"/>
        <v>720</v>
      </c>
      <c r="AX11" s="72">
        <f t="shared" si="1"/>
        <v>720</v>
      </c>
      <c r="AY11" s="72">
        <f t="shared" si="1"/>
        <v>720</v>
      </c>
      <c r="AZ11" s="72">
        <f t="shared" si="1"/>
        <v>720</v>
      </c>
      <c r="BA11" s="72">
        <f t="shared" si="1"/>
        <v>720</v>
      </c>
      <c r="BB11" s="72">
        <f t="shared" si="1"/>
        <v>720</v>
      </c>
      <c r="BC11" s="72">
        <f t="shared" si="1"/>
        <v>720</v>
      </c>
      <c r="BD11" s="72">
        <f t="shared" si="1"/>
        <v>720</v>
      </c>
      <c r="BE11" s="72">
        <f t="shared" si="1"/>
        <v>720</v>
      </c>
      <c r="BF11" s="72">
        <f t="shared" si="1"/>
        <v>720</v>
      </c>
      <c r="BG11" s="72">
        <f t="shared" si="1"/>
        <v>720</v>
      </c>
      <c r="BH11" s="72">
        <f t="shared" si="1"/>
        <v>720</v>
      </c>
      <c r="BI11" s="72">
        <f t="shared" si="1"/>
        <v>720</v>
      </c>
      <c r="BJ11" s="72">
        <f t="shared" si="1"/>
        <v>720</v>
      </c>
      <c r="BK11" s="72">
        <f t="shared" si="1"/>
        <v>720</v>
      </c>
      <c r="BL11" s="72">
        <f t="shared" si="1"/>
        <v>720</v>
      </c>
      <c r="BM11" s="72">
        <f t="shared" si="1"/>
        <v>720</v>
      </c>
      <c r="BN11" s="72">
        <f t="shared" si="1"/>
        <v>720</v>
      </c>
      <c r="BO11" s="72">
        <f t="shared" si="1"/>
        <v>720</v>
      </c>
      <c r="BP11" s="72">
        <f t="shared" si="1"/>
        <v>720</v>
      </c>
      <c r="BQ11" s="72">
        <f t="shared" si="1"/>
        <v>720</v>
      </c>
      <c r="BR11" s="72">
        <f t="shared" si="1"/>
        <v>720</v>
      </c>
      <c r="BS11" s="72">
        <f t="shared" si="1"/>
        <v>720</v>
      </c>
      <c r="BT11" s="72">
        <f t="shared" si="1"/>
        <v>720</v>
      </c>
      <c r="BU11" s="72">
        <f t="shared" si="1"/>
        <v>720</v>
      </c>
      <c r="BV11" s="72">
        <f t="shared" ref="BV11" si="2" xml:space="preserve"> BV9 * BV10</f>
        <v>720</v>
      </c>
    </row>
    <row r="12" spans="1:74" s="31" customFormat="1" x14ac:dyDescent="0.2">
      <c r="A12" s="86"/>
      <c r="B12" s="83"/>
      <c r="C12" s="87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</row>
    <row r="13" spans="1:74" s="31" customFormat="1" x14ac:dyDescent="0.2">
      <c r="A13" s="83"/>
      <c r="B13" s="83"/>
      <c r="C13" s="84"/>
      <c r="D13" s="85"/>
      <c r="E13" s="85" t="s">
        <v>54</v>
      </c>
      <c r="F13" s="85"/>
      <c r="G13" s="85" t="s">
        <v>57</v>
      </c>
      <c r="H13" s="85">
        <f xml:space="preserve"> SUM(J13:BV13)</f>
        <v>1340</v>
      </c>
      <c r="I13" s="85"/>
      <c r="J13" s="93">
        <v>28</v>
      </c>
      <c r="K13" s="93">
        <v>28</v>
      </c>
      <c r="L13" s="93">
        <v>28</v>
      </c>
      <c r="M13" s="93">
        <v>24</v>
      </c>
      <c r="N13" s="93">
        <v>24</v>
      </c>
      <c r="O13" s="93">
        <v>24</v>
      </c>
      <c r="P13" s="93">
        <v>24</v>
      </c>
      <c r="Q13" s="93">
        <v>20</v>
      </c>
      <c r="R13" s="93">
        <v>20</v>
      </c>
      <c r="S13" s="93">
        <v>20</v>
      </c>
      <c r="T13" s="93">
        <v>20</v>
      </c>
      <c r="U13" s="93">
        <v>20</v>
      </c>
      <c r="V13" s="93">
        <v>20</v>
      </c>
      <c r="W13" s="93">
        <v>20</v>
      </c>
      <c r="X13" s="93">
        <v>20</v>
      </c>
      <c r="Y13" s="93">
        <v>20</v>
      </c>
      <c r="Z13" s="93">
        <v>20</v>
      </c>
      <c r="AA13" s="93">
        <v>20</v>
      </c>
      <c r="AB13" s="93">
        <v>20</v>
      </c>
      <c r="AC13" s="93">
        <v>20</v>
      </c>
      <c r="AD13" s="93">
        <v>20</v>
      </c>
      <c r="AE13" s="93">
        <v>20</v>
      </c>
      <c r="AF13" s="93">
        <v>20</v>
      </c>
      <c r="AG13" s="93">
        <v>20</v>
      </c>
      <c r="AH13" s="93">
        <v>20</v>
      </c>
      <c r="AI13" s="93">
        <v>20</v>
      </c>
      <c r="AJ13" s="93">
        <v>20</v>
      </c>
      <c r="AK13" s="93">
        <v>20</v>
      </c>
      <c r="AL13" s="93">
        <v>20</v>
      </c>
      <c r="AM13" s="93">
        <v>20</v>
      </c>
      <c r="AN13" s="93">
        <v>20</v>
      </c>
      <c r="AO13" s="93">
        <v>20</v>
      </c>
      <c r="AP13" s="93">
        <v>20</v>
      </c>
      <c r="AQ13" s="93">
        <v>20</v>
      </c>
      <c r="AR13" s="93">
        <v>20</v>
      </c>
      <c r="AS13" s="93">
        <v>20</v>
      </c>
      <c r="AT13" s="93">
        <v>20</v>
      </c>
      <c r="AU13" s="93">
        <v>20</v>
      </c>
      <c r="AV13" s="93">
        <v>20</v>
      </c>
      <c r="AW13" s="93">
        <v>20</v>
      </c>
      <c r="AX13" s="93">
        <v>20</v>
      </c>
      <c r="AY13" s="93">
        <v>20</v>
      </c>
      <c r="AZ13" s="93">
        <v>20</v>
      </c>
      <c r="BA13" s="93">
        <v>20</v>
      </c>
      <c r="BB13" s="93">
        <v>20</v>
      </c>
      <c r="BC13" s="93">
        <v>20</v>
      </c>
      <c r="BD13" s="93">
        <v>20</v>
      </c>
      <c r="BE13" s="93">
        <v>20</v>
      </c>
      <c r="BF13" s="93">
        <v>20</v>
      </c>
      <c r="BG13" s="93">
        <v>20</v>
      </c>
      <c r="BH13" s="93">
        <v>20</v>
      </c>
      <c r="BI13" s="93">
        <v>20</v>
      </c>
      <c r="BJ13" s="93">
        <v>20</v>
      </c>
      <c r="BK13" s="93">
        <v>20</v>
      </c>
      <c r="BL13" s="93">
        <v>20</v>
      </c>
      <c r="BM13" s="93">
        <v>20</v>
      </c>
      <c r="BN13" s="93">
        <v>20</v>
      </c>
      <c r="BO13" s="93">
        <v>20</v>
      </c>
      <c r="BP13" s="93">
        <v>20</v>
      </c>
      <c r="BQ13" s="93">
        <v>20</v>
      </c>
      <c r="BR13" s="93">
        <v>20</v>
      </c>
      <c r="BS13" s="93">
        <v>20</v>
      </c>
      <c r="BT13" s="93">
        <v>20</v>
      </c>
      <c r="BU13" s="93">
        <v>20</v>
      </c>
      <c r="BV13" s="93">
        <v>20</v>
      </c>
    </row>
    <row r="14" spans="1:74" s="31" customFormat="1" x14ac:dyDescent="0.2">
      <c r="A14" s="83"/>
      <c r="B14" s="83"/>
      <c r="C14" s="84"/>
      <c r="D14" s="85"/>
      <c r="E14" s="85" t="s">
        <v>60</v>
      </c>
      <c r="F14" s="85"/>
      <c r="G14" s="85" t="s">
        <v>58</v>
      </c>
      <c r="H14" s="85"/>
      <c r="I14" s="85"/>
      <c r="J14" s="93">
        <v>270</v>
      </c>
      <c r="K14" s="93">
        <v>250</v>
      </c>
      <c r="L14" s="93">
        <v>270</v>
      </c>
      <c r="M14" s="93">
        <v>250</v>
      </c>
      <c r="N14" s="93">
        <v>270</v>
      </c>
      <c r="O14" s="93">
        <v>250</v>
      </c>
      <c r="P14" s="93">
        <v>270</v>
      </c>
      <c r="Q14" s="93">
        <v>250</v>
      </c>
      <c r="R14" s="93">
        <v>270</v>
      </c>
      <c r="S14" s="93">
        <v>250</v>
      </c>
      <c r="T14" s="93">
        <v>270</v>
      </c>
      <c r="U14" s="93">
        <v>250</v>
      </c>
      <c r="V14" s="93">
        <v>270</v>
      </c>
      <c r="W14" s="93">
        <v>250</v>
      </c>
      <c r="X14" s="93">
        <v>270</v>
      </c>
      <c r="Y14" s="93">
        <v>250</v>
      </c>
      <c r="Z14" s="93">
        <v>270</v>
      </c>
      <c r="AA14" s="93">
        <v>250</v>
      </c>
      <c r="AB14" s="93">
        <v>270</v>
      </c>
      <c r="AC14" s="93">
        <v>250</v>
      </c>
      <c r="AD14" s="93">
        <v>270</v>
      </c>
      <c r="AE14" s="93">
        <v>250</v>
      </c>
      <c r="AF14" s="93">
        <v>270</v>
      </c>
      <c r="AG14" s="93">
        <v>250</v>
      </c>
      <c r="AH14" s="93">
        <v>270</v>
      </c>
      <c r="AI14" s="93">
        <v>250</v>
      </c>
      <c r="AJ14" s="93">
        <v>270</v>
      </c>
      <c r="AK14" s="93">
        <v>250</v>
      </c>
      <c r="AL14" s="93">
        <v>270</v>
      </c>
      <c r="AM14" s="93">
        <v>250</v>
      </c>
      <c r="AN14" s="93">
        <v>270</v>
      </c>
      <c r="AO14" s="93">
        <v>250</v>
      </c>
      <c r="AP14" s="93">
        <v>270</v>
      </c>
      <c r="AQ14" s="93">
        <v>250</v>
      </c>
      <c r="AR14" s="93">
        <v>270</v>
      </c>
      <c r="AS14" s="93">
        <v>250</v>
      </c>
      <c r="AT14" s="93">
        <v>270</v>
      </c>
      <c r="AU14" s="93">
        <v>250</v>
      </c>
      <c r="AV14" s="93">
        <v>270</v>
      </c>
      <c r="AW14" s="93">
        <v>250</v>
      </c>
      <c r="AX14" s="93">
        <v>270</v>
      </c>
      <c r="AY14" s="93">
        <v>250</v>
      </c>
      <c r="AZ14" s="93">
        <v>270</v>
      </c>
      <c r="BA14" s="93">
        <v>250</v>
      </c>
      <c r="BB14" s="93">
        <v>270</v>
      </c>
      <c r="BC14" s="93">
        <v>250</v>
      </c>
      <c r="BD14" s="93">
        <v>270</v>
      </c>
      <c r="BE14" s="93">
        <v>250</v>
      </c>
      <c r="BF14" s="93">
        <v>270</v>
      </c>
      <c r="BG14" s="93">
        <v>250</v>
      </c>
      <c r="BH14" s="93">
        <v>250</v>
      </c>
      <c r="BI14" s="93">
        <v>270</v>
      </c>
      <c r="BJ14" s="93">
        <v>250</v>
      </c>
      <c r="BK14" s="93">
        <v>270</v>
      </c>
      <c r="BL14" s="93">
        <v>250</v>
      </c>
      <c r="BM14" s="93">
        <v>270</v>
      </c>
      <c r="BN14" s="93">
        <v>250</v>
      </c>
      <c r="BO14" s="93">
        <v>270</v>
      </c>
      <c r="BP14" s="93">
        <v>250</v>
      </c>
      <c r="BQ14" s="93">
        <v>250</v>
      </c>
      <c r="BR14" s="93">
        <v>270</v>
      </c>
      <c r="BS14" s="93">
        <v>250</v>
      </c>
      <c r="BT14" s="93">
        <v>270</v>
      </c>
      <c r="BU14" s="93">
        <v>250</v>
      </c>
      <c r="BV14" s="93">
        <v>270</v>
      </c>
    </row>
    <row r="15" spans="1:74" s="31" customFormat="1" x14ac:dyDescent="0.2">
      <c r="A15" s="83"/>
      <c r="B15" s="83"/>
      <c r="C15" s="84"/>
      <c r="D15" s="85"/>
      <c r="E15" s="85" t="s">
        <v>63</v>
      </c>
      <c r="F15" s="85"/>
      <c r="G15" s="72" t="s">
        <v>64</v>
      </c>
      <c r="H15" s="85">
        <f xml:space="preserve"> SUM(J15:BV15)</f>
        <v>348280</v>
      </c>
      <c r="I15" s="85"/>
      <c r="J15" s="85">
        <f t="shared" ref="J15:AO15" si="3" xml:space="preserve"> J13 * J14</f>
        <v>7560</v>
      </c>
      <c r="K15" s="85">
        <f t="shared" si="3"/>
        <v>7000</v>
      </c>
      <c r="L15" s="85">
        <f t="shared" si="3"/>
        <v>7560</v>
      </c>
      <c r="M15" s="85">
        <f t="shared" si="3"/>
        <v>6000</v>
      </c>
      <c r="N15" s="85">
        <f t="shared" si="3"/>
        <v>6480</v>
      </c>
      <c r="O15" s="85">
        <f t="shared" si="3"/>
        <v>6000</v>
      </c>
      <c r="P15" s="85">
        <f t="shared" si="3"/>
        <v>6480</v>
      </c>
      <c r="Q15" s="85">
        <f t="shared" si="3"/>
        <v>5000</v>
      </c>
      <c r="R15" s="85">
        <f t="shared" si="3"/>
        <v>5400</v>
      </c>
      <c r="S15" s="85">
        <f t="shared" si="3"/>
        <v>5000</v>
      </c>
      <c r="T15" s="85">
        <f t="shared" si="3"/>
        <v>5400</v>
      </c>
      <c r="U15" s="85">
        <f t="shared" si="3"/>
        <v>5000</v>
      </c>
      <c r="V15" s="85">
        <f t="shared" si="3"/>
        <v>5400</v>
      </c>
      <c r="W15" s="85">
        <f t="shared" si="3"/>
        <v>5000</v>
      </c>
      <c r="X15" s="85">
        <f t="shared" si="3"/>
        <v>5400</v>
      </c>
      <c r="Y15" s="85">
        <f t="shared" si="3"/>
        <v>5000</v>
      </c>
      <c r="Z15" s="85">
        <f t="shared" si="3"/>
        <v>5400</v>
      </c>
      <c r="AA15" s="85">
        <f t="shared" si="3"/>
        <v>5000</v>
      </c>
      <c r="AB15" s="85">
        <f t="shared" si="3"/>
        <v>5400</v>
      </c>
      <c r="AC15" s="85">
        <f t="shared" si="3"/>
        <v>5000</v>
      </c>
      <c r="AD15" s="85">
        <f t="shared" si="3"/>
        <v>5400</v>
      </c>
      <c r="AE15" s="85">
        <f t="shared" si="3"/>
        <v>5000</v>
      </c>
      <c r="AF15" s="85">
        <f t="shared" si="3"/>
        <v>5400</v>
      </c>
      <c r="AG15" s="85">
        <f t="shared" si="3"/>
        <v>5000</v>
      </c>
      <c r="AH15" s="85">
        <f t="shared" si="3"/>
        <v>5400</v>
      </c>
      <c r="AI15" s="85">
        <f t="shared" si="3"/>
        <v>5000</v>
      </c>
      <c r="AJ15" s="85">
        <f t="shared" si="3"/>
        <v>5400</v>
      </c>
      <c r="AK15" s="85">
        <f t="shared" si="3"/>
        <v>5000</v>
      </c>
      <c r="AL15" s="85">
        <f t="shared" si="3"/>
        <v>5400</v>
      </c>
      <c r="AM15" s="85">
        <f t="shared" si="3"/>
        <v>5000</v>
      </c>
      <c r="AN15" s="85">
        <f t="shared" si="3"/>
        <v>5400</v>
      </c>
      <c r="AO15" s="85">
        <f t="shared" si="3"/>
        <v>5000</v>
      </c>
      <c r="AP15" s="85">
        <f t="shared" ref="AP15:BU15" si="4" xml:space="preserve"> AP13 * AP14</f>
        <v>5400</v>
      </c>
      <c r="AQ15" s="85">
        <f t="shared" si="4"/>
        <v>5000</v>
      </c>
      <c r="AR15" s="85">
        <f t="shared" si="4"/>
        <v>5400</v>
      </c>
      <c r="AS15" s="85">
        <f t="shared" si="4"/>
        <v>5000</v>
      </c>
      <c r="AT15" s="85">
        <f t="shared" si="4"/>
        <v>5400</v>
      </c>
      <c r="AU15" s="85">
        <f t="shared" si="4"/>
        <v>5000</v>
      </c>
      <c r="AV15" s="85">
        <f t="shared" si="4"/>
        <v>5400</v>
      </c>
      <c r="AW15" s="85">
        <f t="shared" si="4"/>
        <v>5000</v>
      </c>
      <c r="AX15" s="85">
        <f t="shared" si="4"/>
        <v>5400</v>
      </c>
      <c r="AY15" s="85">
        <f t="shared" si="4"/>
        <v>5000</v>
      </c>
      <c r="AZ15" s="85">
        <f t="shared" si="4"/>
        <v>5400</v>
      </c>
      <c r="BA15" s="85">
        <f t="shared" si="4"/>
        <v>5000</v>
      </c>
      <c r="BB15" s="85">
        <f t="shared" si="4"/>
        <v>5400</v>
      </c>
      <c r="BC15" s="85">
        <f t="shared" si="4"/>
        <v>5000</v>
      </c>
      <c r="BD15" s="85">
        <f t="shared" si="4"/>
        <v>5400</v>
      </c>
      <c r="BE15" s="85">
        <f t="shared" si="4"/>
        <v>5000</v>
      </c>
      <c r="BF15" s="85">
        <f t="shared" si="4"/>
        <v>5400</v>
      </c>
      <c r="BG15" s="85">
        <f t="shared" si="4"/>
        <v>5000</v>
      </c>
      <c r="BH15" s="85">
        <f t="shared" si="4"/>
        <v>5000</v>
      </c>
      <c r="BI15" s="85">
        <f t="shared" si="4"/>
        <v>5400</v>
      </c>
      <c r="BJ15" s="85">
        <f t="shared" si="4"/>
        <v>5000</v>
      </c>
      <c r="BK15" s="85">
        <f t="shared" si="4"/>
        <v>5400</v>
      </c>
      <c r="BL15" s="85">
        <f t="shared" si="4"/>
        <v>5000</v>
      </c>
      <c r="BM15" s="85">
        <f t="shared" si="4"/>
        <v>5400</v>
      </c>
      <c r="BN15" s="85">
        <f t="shared" si="4"/>
        <v>5000</v>
      </c>
      <c r="BO15" s="85">
        <f t="shared" si="4"/>
        <v>5400</v>
      </c>
      <c r="BP15" s="85">
        <f t="shared" si="4"/>
        <v>5000</v>
      </c>
      <c r="BQ15" s="85">
        <f t="shared" si="4"/>
        <v>5000</v>
      </c>
      <c r="BR15" s="85">
        <f t="shared" si="4"/>
        <v>5400</v>
      </c>
      <c r="BS15" s="85">
        <f t="shared" si="4"/>
        <v>5000</v>
      </c>
      <c r="BT15" s="85">
        <f t="shared" si="4"/>
        <v>5400</v>
      </c>
      <c r="BU15" s="85">
        <f t="shared" si="4"/>
        <v>5000</v>
      </c>
      <c r="BV15" s="85">
        <f t="shared" ref="BV15" si="5" xml:space="preserve"> BV13 * BV14</f>
        <v>5400</v>
      </c>
    </row>
    <row r="16" spans="1:74" s="31" customFormat="1" x14ac:dyDescent="0.2">
      <c r="A16" s="86"/>
      <c r="B16" s="83"/>
      <c r="C16" s="87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</row>
    <row r="17" spans="1:74" s="31" customFormat="1" x14ac:dyDescent="0.2">
      <c r="A17" s="83"/>
      <c r="B17" s="83"/>
      <c r="C17" s="84"/>
      <c r="D17" s="85"/>
      <c r="E17" s="85" t="s">
        <v>55</v>
      </c>
      <c r="F17" s="85"/>
      <c r="G17" s="85" t="s">
        <v>57</v>
      </c>
      <c r="H17" s="85">
        <f t="shared" ref="H17" si="6" xml:space="preserve"> SUM(J17:BV17)</f>
        <v>1950</v>
      </c>
      <c r="I17" s="85"/>
      <c r="J17" s="93">
        <v>30</v>
      </c>
      <c r="K17" s="93">
        <v>30</v>
      </c>
      <c r="L17" s="93">
        <v>30</v>
      </c>
      <c r="M17" s="93">
        <v>30</v>
      </c>
      <c r="N17" s="93">
        <v>30</v>
      </c>
      <c r="O17" s="93">
        <v>30</v>
      </c>
      <c r="P17" s="93">
        <v>30</v>
      </c>
      <c r="Q17" s="93">
        <v>30</v>
      </c>
      <c r="R17" s="93">
        <v>30</v>
      </c>
      <c r="S17" s="93">
        <v>30</v>
      </c>
      <c r="T17" s="93">
        <v>30</v>
      </c>
      <c r="U17" s="93">
        <v>30</v>
      </c>
      <c r="V17" s="93">
        <v>30</v>
      </c>
      <c r="W17" s="93">
        <v>30</v>
      </c>
      <c r="X17" s="93">
        <v>30</v>
      </c>
      <c r="Y17" s="93">
        <v>30</v>
      </c>
      <c r="Z17" s="93">
        <v>30</v>
      </c>
      <c r="AA17" s="93">
        <v>30</v>
      </c>
      <c r="AB17" s="93">
        <v>30</v>
      </c>
      <c r="AC17" s="93">
        <v>30</v>
      </c>
      <c r="AD17" s="93">
        <v>30</v>
      </c>
      <c r="AE17" s="93">
        <v>30</v>
      </c>
      <c r="AF17" s="93">
        <v>30</v>
      </c>
      <c r="AG17" s="93">
        <v>30</v>
      </c>
      <c r="AH17" s="93">
        <v>30</v>
      </c>
      <c r="AI17" s="93">
        <v>30</v>
      </c>
      <c r="AJ17" s="93">
        <v>30</v>
      </c>
      <c r="AK17" s="93">
        <v>30</v>
      </c>
      <c r="AL17" s="93">
        <v>30</v>
      </c>
      <c r="AM17" s="93">
        <v>30</v>
      </c>
      <c r="AN17" s="93">
        <v>30</v>
      </c>
      <c r="AO17" s="93">
        <v>30</v>
      </c>
      <c r="AP17" s="93">
        <v>30</v>
      </c>
      <c r="AQ17" s="93">
        <v>30</v>
      </c>
      <c r="AR17" s="93">
        <v>30</v>
      </c>
      <c r="AS17" s="93">
        <v>30</v>
      </c>
      <c r="AT17" s="93">
        <v>30</v>
      </c>
      <c r="AU17" s="93">
        <v>30</v>
      </c>
      <c r="AV17" s="93">
        <v>30</v>
      </c>
      <c r="AW17" s="93">
        <v>30</v>
      </c>
      <c r="AX17" s="93">
        <v>30</v>
      </c>
      <c r="AY17" s="93">
        <v>30</v>
      </c>
      <c r="AZ17" s="93">
        <v>30</v>
      </c>
      <c r="BA17" s="93">
        <v>30</v>
      </c>
      <c r="BB17" s="93">
        <v>30</v>
      </c>
      <c r="BC17" s="93">
        <v>30</v>
      </c>
      <c r="BD17" s="93">
        <v>30</v>
      </c>
      <c r="BE17" s="93">
        <v>30</v>
      </c>
      <c r="BF17" s="93">
        <v>30</v>
      </c>
      <c r="BG17" s="93">
        <v>30</v>
      </c>
      <c r="BH17" s="93">
        <v>30</v>
      </c>
      <c r="BI17" s="93">
        <v>30</v>
      </c>
      <c r="BJ17" s="93">
        <v>30</v>
      </c>
      <c r="BK17" s="93">
        <v>30</v>
      </c>
      <c r="BL17" s="93">
        <v>30</v>
      </c>
      <c r="BM17" s="93">
        <v>30</v>
      </c>
      <c r="BN17" s="93">
        <v>30</v>
      </c>
      <c r="BO17" s="93">
        <v>30</v>
      </c>
      <c r="BP17" s="93">
        <v>30</v>
      </c>
      <c r="BQ17" s="93">
        <v>30</v>
      </c>
      <c r="BR17" s="93">
        <v>30</v>
      </c>
      <c r="BS17" s="93">
        <v>30</v>
      </c>
      <c r="BT17" s="93">
        <v>30</v>
      </c>
      <c r="BU17" s="93">
        <v>30</v>
      </c>
      <c r="BV17" s="93">
        <v>30</v>
      </c>
    </row>
    <row r="18" spans="1:74" s="31" customFormat="1" x14ac:dyDescent="0.2">
      <c r="A18" s="83"/>
      <c r="B18" s="83"/>
      <c r="C18" s="84"/>
      <c r="D18" s="85"/>
      <c r="E18" s="85" t="s">
        <v>61</v>
      </c>
      <c r="F18" s="85"/>
      <c r="G18" s="85" t="s">
        <v>58</v>
      </c>
      <c r="H18" s="85"/>
      <c r="I18" s="85"/>
      <c r="J18" s="93">
        <v>35</v>
      </c>
      <c r="K18" s="93">
        <v>40</v>
      </c>
      <c r="L18" s="93">
        <v>40</v>
      </c>
      <c r="M18" s="93">
        <v>45</v>
      </c>
      <c r="N18" s="93">
        <v>45</v>
      </c>
      <c r="O18" s="93">
        <v>50</v>
      </c>
      <c r="P18" s="93">
        <v>50</v>
      </c>
      <c r="Q18" s="93">
        <v>55</v>
      </c>
      <c r="R18" s="93">
        <v>55</v>
      </c>
      <c r="S18" s="93">
        <v>60</v>
      </c>
      <c r="T18" s="93">
        <v>60</v>
      </c>
      <c r="U18" s="93">
        <v>65</v>
      </c>
      <c r="V18" s="93">
        <v>65</v>
      </c>
      <c r="W18" s="93">
        <v>70</v>
      </c>
      <c r="X18" s="93">
        <v>70</v>
      </c>
      <c r="Y18" s="93">
        <v>70</v>
      </c>
      <c r="Z18" s="93">
        <v>70</v>
      </c>
      <c r="AA18" s="93">
        <v>70</v>
      </c>
      <c r="AB18" s="93">
        <v>70</v>
      </c>
      <c r="AC18" s="93">
        <v>70</v>
      </c>
      <c r="AD18" s="93">
        <v>70</v>
      </c>
      <c r="AE18" s="93">
        <v>70</v>
      </c>
      <c r="AF18" s="93">
        <v>70</v>
      </c>
      <c r="AG18" s="93">
        <v>70</v>
      </c>
      <c r="AH18" s="93">
        <v>70</v>
      </c>
      <c r="AI18" s="93">
        <v>70</v>
      </c>
      <c r="AJ18" s="93">
        <v>70</v>
      </c>
      <c r="AK18" s="93">
        <v>70</v>
      </c>
      <c r="AL18" s="93">
        <v>70</v>
      </c>
      <c r="AM18" s="93">
        <v>70</v>
      </c>
      <c r="AN18" s="93">
        <v>70</v>
      </c>
      <c r="AO18" s="93">
        <v>70</v>
      </c>
      <c r="AP18" s="93">
        <v>70</v>
      </c>
      <c r="AQ18" s="93">
        <v>70</v>
      </c>
      <c r="AR18" s="93">
        <v>70</v>
      </c>
      <c r="AS18" s="93">
        <v>70</v>
      </c>
      <c r="AT18" s="93">
        <v>70</v>
      </c>
      <c r="AU18" s="93">
        <v>70</v>
      </c>
      <c r="AV18" s="93">
        <v>70</v>
      </c>
      <c r="AW18" s="93">
        <v>70</v>
      </c>
      <c r="AX18" s="93">
        <v>70</v>
      </c>
      <c r="AY18" s="93">
        <v>70</v>
      </c>
      <c r="AZ18" s="93">
        <v>70</v>
      </c>
      <c r="BA18" s="93">
        <v>70</v>
      </c>
      <c r="BB18" s="93">
        <v>70</v>
      </c>
      <c r="BC18" s="93">
        <v>70</v>
      </c>
      <c r="BD18" s="93">
        <v>70</v>
      </c>
      <c r="BE18" s="93">
        <v>70</v>
      </c>
      <c r="BF18" s="93">
        <v>70</v>
      </c>
      <c r="BG18" s="93">
        <v>70</v>
      </c>
      <c r="BH18" s="93">
        <v>70</v>
      </c>
      <c r="BI18" s="93">
        <v>70</v>
      </c>
      <c r="BJ18" s="93">
        <v>70</v>
      </c>
      <c r="BK18" s="93">
        <v>70</v>
      </c>
      <c r="BL18" s="93">
        <v>70</v>
      </c>
      <c r="BM18" s="93">
        <v>70</v>
      </c>
      <c r="BN18" s="93">
        <v>70</v>
      </c>
      <c r="BO18" s="93">
        <v>70</v>
      </c>
      <c r="BP18" s="93">
        <v>70</v>
      </c>
      <c r="BQ18" s="93">
        <v>70</v>
      </c>
      <c r="BR18" s="93">
        <v>70</v>
      </c>
      <c r="BS18" s="93">
        <v>70</v>
      </c>
      <c r="BT18" s="93">
        <v>70</v>
      </c>
      <c r="BU18" s="93">
        <v>70</v>
      </c>
      <c r="BV18" s="93">
        <v>70</v>
      </c>
    </row>
    <row r="19" spans="1:74" s="92" customFormat="1" x14ac:dyDescent="0.2">
      <c r="A19" s="88"/>
      <c r="B19" s="89"/>
      <c r="C19" s="90"/>
      <c r="D19" s="91"/>
      <c r="E19" s="91" t="s">
        <v>70</v>
      </c>
      <c r="F19" s="91"/>
      <c r="G19" s="91" t="s">
        <v>64</v>
      </c>
      <c r="H19" s="91">
        <f xml:space="preserve"> SUM(J19:BV19)</f>
        <v>129150</v>
      </c>
      <c r="I19" s="91"/>
      <c r="J19" s="91">
        <f t="shared" ref="J19:AO19" si="7" xml:space="preserve"> J17 * J18</f>
        <v>1050</v>
      </c>
      <c r="K19" s="91">
        <f t="shared" si="7"/>
        <v>1200</v>
      </c>
      <c r="L19" s="91">
        <f t="shared" si="7"/>
        <v>1200</v>
      </c>
      <c r="M19" s="91">
        <f t="shared" si="7"/>
        <v>1350</v>
      </c>
      <c r="N19" s="91">
        <f t="shared" si="7"/>
        <v>1350</v>
      </c>
      <c r="O19" s="91">
        <f t="shared" si="7"/>
        <v>1500</v>
      </c>
      <c r="P19" s="91">
        <f t="shared" si="7"/>
        <v>1500</v>
      </c>
      <c r="Q19" s="91">
        <f t="shared" si="7"/>
        <v>1650</v>
      </c>
      <c r="R19" s="91">
        <f t="shared" si="7"/>
        <v>1650</v>
      </c>
      <c r="S19" s="91">
        <f t="shared" si="7"/>
        <v>1800</v>
      </c>
      <c r="T19" s="91">
        <f t="shared" si="7"/>
        <v>1800</v>
      </c>
      <c r="U19" s="91">
        <f t="shared" si="7"/>
        <v>1950</v>
      </c>
      <c r="V19" s="91">
        <f t="shared" si="7"/>
        <v>1950</v>
      </c>
      <c r="W19" s="91">
        <f t="shared" si="7"/>
        <v>2100</v>
      </c>
      <c r="X19" s="91">
        <f t="shared" si="7"/>
        <v>2100</v>
      </c>
      <c r="Y19" s="91">
        <f t="shared" si="7"/>
        <v>2100</v>
      </c>
      <c r="Z19" s="91">
        <f t="shared" si="7"/>
        <v>2100</v>
      </c>
      <c r="AA19" s="91">
        <f t="shared" si="7"/>
        <v>2100</v>
      </c>
      <c r="AB19" s="91">
        <f t="shared" si="7"/>
        <v>2100</v>
      </c>
      <c r="AC19" s="91">
        <f t="shared" si="7"/>
        <v>2100</v>
      </c>
      <c r="AD19" s="91">
        <f t="shared" si="7"/>
        <v>2100</v>
      </c>
      <c r="AE19" s="91">
        <f t="shared" si="7"/>
        <v>2100</v>
      </c>
      <c r="AF19" s="91">
        <f t="shared" si="7"/>
        <v>2100</v>
      </c>
      <c r="AG19" s="91">
        <f t="shared" si="7"/>
        <v>2100</v>
      </c>
      <c r="AH19" s="91">
        <f t="shared" si="7"/>
        <v>2100</v>
      </c>
      <c r="AI19" s="91">
        <f t="shared" si="7"/>
        <v>2100</v>
      </c>
      <c r="AJ19" s="91">
        <f t="shared" si="7"/>
        <v>2100</v>
      </c>
      <c r="AK19" s="91">
        <f t="shared" si="7"/>
        <v>2100</v>
      </c>
      <c r="AL19" s="91">
        <f t="shared" si="7"/>
        <v>2100</v>
      </c>
      <c r="AM19" s="91">
        <f t="shared" si="7"/>
        <v>2100</v>
      </c>
      <c r="AN19" s="91">
        <f t="shared" si="7"/>
        <v>2100</v>
      </c>
      <c r="AO19" s="91">
        <f t="shared" si="7"/>
        <v>2100</v>
      </c>
      <c r="AP19" s="91">
        <f t="shared" ref="AP19:BU19" si="8" xml:space="preserve"> AP17 * AP18</f>
        <v>2100</v>
      </c>
      <c r="AQ19" s="91">
        <f t="shared" si="8"/>
        <v>2100</v>
      </c>
      <c r="AR19" s="91">
        <f t="shared" si="8"/>
        <v>2100</v>
      </c>
      <c r="AS19" s="91">
        <f t="shared" si="8"/>
        <v>2100</v>
      </c>
      <c r="AT19" s="91">
        <f t="shared" si="8"/>
        <v>2100</v>
      </c>
      <c r="AU19" s="91">
        <f t="shared" si="8"/>
        <v>2100</v>
      </c>
      <c r="AV19" s="91">
        <f t="shared" si="8"/>
        <v>2100</v>
      </c>
      <c r="AW19" s="91">
        <f t="shared" si="8"/>
        <v>2100</v>
      </c>
      <c r="AX19" s="91">
        <f t="shared" si="8"/>
        <v>2100</v>
      </c>
      <c r="AY19" s="91">
        <f t="shared" si="8"/>
        <v>2100</v>
      </c>
      <c r="AZ19" s="91">
        <f t="shared" si="8"/>
        <v>2100</v>
      </c>
      <c r="BA19" s="91">
        <f t="shared" si="8"/>
        <v>2100</v>
      </c>
      <c r="BB19" s="91">
        <f t="shared" si="8"/>
        <v>2100</v>
      </c>
      <c r="BC19" s="91">
        <f t="shared" si="8"/>
        <v>2100</v>
      </c>
      <c r="BD19" s="91">
        <f t="shared" si="8"/>
        <v>2100</v>
      </c>
      <c r="BE19" s="91">
        <f t="shared" si="8"/>
        <v>2100</v>
      </c>
      <c r="BF19" s="91">
        <f t="shared" si="8"/>
        <v>2100</v>
      </c>
      <c r="BG19" s="91">
        <f t="shared" si="8"/>
        <v>2100</v>
      </c>
      <c r="BH19" s="91">
        <f t="shared" si="8"/>
        <v>2100</v>
      </c>
      <c r="BI19" s="91">
        <f t="shared" si="8"/>
        <v>2100</v>
      </c>
      <c r="BJ19" s="91">
        <f t="shared" si="8"/>
        <v>2100</v>
      </c>
      <c r="BK19" s="91">
        <f t="shared" si="8"/>
        <v>2100</v>
      </c>
      <c r="BL19" s="91">
        <f t="shared" si="8"/>
        <v>2100</v>
      </c>
      <c r="BM19" s="91">
        <f t="shared" si="8"/>
        <v>2100</v>
      </c>
      <c r="BN19" s="91">
        <f t="shared" si="8"/>
        <v>2100</v>
      </c>
      <c r="BO19" s="91">
        <f t="shared" si="8"/>
        <v>2100</v>
      </c>
      <c r="BP19" s="91">
        <f t="shared" si="8"/>
        <v>2100</v>
      </c>
      <c r="BQ19" s="91">
        <f t="shared" si="8"/>
        <v>2100</v>
      </c>
      <c r="BR19" s="91">
        <f t="shared" si="8"/>
        <v>2100</v>
      </c>
      <c r="BS19" s="91">
        <f t="shared" si="8"/>
        <v>2100</v>
      </c>
      <c r="BT19" s="91">
        <f t="shared" si="8"/>
        <v>2100</v>
      </c>
      <c r="BU19" s="91">
        <f t="shared" si="8"/>
        <v>2100</v>
      </c>
      <c r="BV19" s="91">
        <f t="shared" ref="BV19" si="9" xml:space="preserve"> BV17 * BV18</f>
        <v>2100</v>
      </c>
    </row>
    <row r="20" spans="1:74" s="31" customFormat="1" x14ac:dyDescent="0.2">
      <c r="A20" s="86"/>
      <c r="B20" s="83"/>
      <c r="C20" s="87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</row>
    <row r="21" spans="1:74" s="31" customFormat="1" x14ac:dyDescent="0.2">
      <c r="A21" s="83"/>
      <c r="B21" s="83"/>
      <c r="C21" s="84"/>
      <c r="D21" s="85"/>
      <c r="E21" s="85" t="s">
        <v>62</v>
      </c>
      <c r="F21" s="85"/>
      <c r="G21" s="85" t="s">
        <v>58</v>
      </c>
      <c r="H21" s="85"/>
      <c r="I21" s="85"/>
      <c r="J21" s="93">
        <v>35</v>
      </c>
      <c r="K21" s="93">
        <v>35</v>
      </c>
      <c r="L21" s="93">
        <v>35</v>
      </c>
      <c r="M21" s="93">
        <v>45</v>
      </c>
      <c r="N21" s="93">
        <v>45</v>
      </c>
      <c r="O21" s="93">
        <v>45</v>
      </c>
      <c r="P21" s="93">
        <v>45</v>
      </c>
      <c r="Q21" s="93">
        <v>55</v>
      </c>
      <c r="R21" s="93">
        <v>55</v>
      </c>
      <c r="S21" s="93">
        <v>55</v>
      </c>
      <c r="T21" s="93">
        <v>55</v>
      </c>
      <c r="U21" s="93">
        <v>55</v>
      </c>
      <c r="V21" s="93">
        <v>55</v>
      </c>
      <c r="W21" s="93">
        <v>55</v>
      </c>
      <c r="X21" s="93">
        <v>55</v>
      </c>
      <c r="Y21" s="93">
        <v>55</v>
      </c>
      <c r="Z21" s="93">
        <v>55</v>
      </c>
      <c r="AA21" s="93">
        <v>55</v>
      </c>
      <c r="AB21" s="93">
        <v>55</v>
      </c>
      <c r="AC21" s="93">
        <v>55</v>
      </c>
      <c r="AD21" s="93">
        <v>55</v>
      </c>
      <c r="AE21" s="93">
        <v>55</v>
      </c>
      <c r="AF21" s="93">
        <v>55</v>
      </c>
      <c r="AG21" s="93">
        <v>55</v>
      </c>
      <c r="AH21" s="93">
        <v>55</v>
      </c>
      <c r="AI21" s="93">
        <v>55</v>
      </c>
      <c r="AJ21" s="93">
        <v>55</v>
      </c>
      <c r="AK21" s="93">
        <v>55</v>
      </c>
      <c r="AL21" s="93">
        <v>55</v>
      </c>
      <c r="AM21" s="93">
        <v>55</v>
      </c>
      <c r="AN21" s="93">
        <v>55</v>
      </c>
      <c r="AO21" s="93">
        <v>55</v>
      </c>
      <c r="AP21" s="93">
        <v>55</v>
      </c>
      <c r="AQ21" s="93">
        <v>55</v>
      </c>
      <c r="AR21" s="93">
        <v>55</v>
      </c>
      <c r="AS21" s="93">
        <v>55</v>
      </c>
      <c r="AT21" s="93">
        <v>55</v>
      </c>
      <c r="AU21" s="93">
        <v>55</v>
      </c>
      <c r="AV21" s="93">
        <v>55</v>
      </c>
      <c r="AW21" s="93">
        <v>55</v>
      </c>
      <c r="AX21" s="93">
        <v>55</v>
      </c>
      <c r="AY21" s="93">
        <v>55</v>
      </c>
      <c r="AZ21" s="93">
        <v>55</v>
      </c>
      <c r="BA21" s="93">
        <v>55</v>
      </c>
      <c r="BB21" s="93">
        <v>55</v>
      </c>
      <c r="BC21" s="93">
        <v>55</v>
      </c>
      <c r="BD21" s="93">
        <v>55</v>
      </c>
      <c r="BE21" s="93">
        <v>55</v>
      </c>
      <c r="BF21" s="93">
        <v>55</v>
      </c>
      <c r="BG21" s="93">
        <v>55</v>
      </c>
      <c r="BH21" s="93">
        <v>55</v>
      </c>
      <c r="BI21" s="93">
        <v>55</v>
      </c>
      <c r="BJ21" s="93">
        <v>55</v>
      </c>
      <c r="BK21" s="93">
        <v>55</v>
      </c>
      <c r="BL21" s="93">
        <v>55</v>
      </c>
      <c r="BM21" s="93">
        <v>55</v>
      </c>
      <c r="BN21" s="93">
        <v>55</v>
      </c>
      <c r="BO21" s="93">
        <v>55</v>
      </c>
      <c r="BP21" s="93">
        <v>55</v>
      </c>
      <c r="BQ21" s="93">
        <v>55</v>
      </c>
      <c r="BR21" s="93">
        <v>55</v>
      </c>
      <c r="BS21" s="93">
        <v>55</v>
      </c>
      <c r="BT21" s="93">
        <v>55</v>
      </c>
      <c r="BU21" s="93">
        <v>55</v>
      </c>
      <c r="BV21" s="93">
        <v>55</v>
      </c>
    </row>
    <row r="22" spans="1:74" s="31" customFormat="1" x14ac:dyDescent="0.2">
      <c r="A22" s="83"/>
      <c r="B22" s="83"/>
      <c r="C22" s="84"/>
      <c r="D22" s="85"/>
      <c r="E22" s="85" t="s">
        <v>56</v>
      </c>
      <c r="F22" s="85"/>
      <c r="G22" s="85" t="s">
        <v>57</v>
      </c>
      <c r="H22" s="85">
        <f xml:space="preserve"> SUM(J22:BV22)</f>
        <v>1022</v>
      </c>
      <c r="I22" s="85"/>
      <c r="J22" s="93">
        <v>10</v>
      </c>
      <c r="K22" s="93">
        <v>12</v>
      </c>
      <c r="L22" s="93">
        <v>12</v>
      </c>
      <c r="M22" s="93">
        <v>14</v>
      </c>
      <c r="N22" s="93">
        <v>14</v>
      </c>
      <c r="O22" s="93">
        <v>16</v>
      </c>
      <c r="P22" s="93">
        <v>16</v>
      </c>
      <c r="Q22" s="93">
        <v>16</v>
      </c>
      <c r="R22" s="93">
        <v>16</v>
      </c>
      <c r="S22" s="93">
        <v>16</v>
      </c>
      <c r="T22" s="93">
        <v>16</v>
      </c>
      <c r="U22" s="93">
        <v>16</v>
      </c>
      <c r="V22" s="93">
        <v>16</v>
      </c>
      <c r="W22" s="93">
        <v>16</v>
      </c>
      <c r="X22" s="93">
        <v>16</v>
      </c>
      <c r="Y22" s="93">
        <v>16</v>
      </c>
      <c r="Z22" s="93">
        <v>16</v>
      </c>
      <c r="AA22" s="93">
        <v>16</v>
      </c>
      <c r="AB22" s="93">
        <v>16</v>
      </c>
      <c r="AC22" s="93">
        <v>16</v>
      </c>
      <c r="AD22" s="93">
        <v>16</v>
      </c>
      <c r="AE22" s="93">
        <v>16</v>
      </c>
      <c r="AF22" s="93">
        <v>16</v>
      </c>
      <c r="AG22" s="93">
        <v>16</v>
      </c>
      <c r="AH22" s="93">
        <v>16</v>
      </c>
      <c r="AI22" s="93">
        <v>16</v>
      </c>
      <c r="AJ22" s="93">
        <v>16</v>
      </c>
      <c r="AK22" s="93">
        <v>16</v>
      </c>
      <c r="AL22" s="93">
        <v>16</v>
      </c>
      <c r="AM22" s="93">
        <v>16</v>
      </c>
      <c r="AN22" s="93">
        <v>16</v>
      </c>
      <c r="AO22" s="93">
        <v>16</v>
      </c>
      <c r="AP22" s="93">
        <v>16</v>
      </c>
      <c r="AQ22" s="93">
        <v>16</v>
      </c>
      <c r="AR22" s="93">
        <v>16</v>
      </c>
      <c r="AS22" s="93">
        <v>16</v>
      </c>
      <c r="AT22" s="93">
        <v>16</v>
      </c>
      <c r="AU22" s="93">
        <v>16</v>
      </c>
      <c r="AV22" s="93">
        <v>16</v>
      </c>
      <c r="AW22" s="93">
        <v>16</v>
      </c>
      <c r="AX22" s="93">
        <v>16</v>
      </c>
      <c r="AY22" s="93">
        <v>16</v>
      </c>
      <c r="AZ22" s="93">
        <v>16</v>
      </c>
      <c r="BA22" s="93">
        <v>16</v>
      </c>
      <c r="BB22" s="93">
        <v>16</v>
      </c>
      <c r="BC22" s="93">
        <v>16</v>
      </c>
      <c r="BD22" s="93">
        <v>16</v>
      </c>
      <c r="BE22" s="93">
        <v>16</v>
      </c>
      <c r="BF22" s="93">
        <v>16</v>
      </c>
      <c r="BG22" s="93">
        <v>16</v>
      </c>
      <c r="BH22" s="93">
        <v>16</v>
      </c>
      <c r="BI22" s="93">
        <v>16</v>
      </c>
      <c r="BJ22" s="93">
        <v>16</v>
      </c>
      <c r="BK22" s="93">
        <v>16</v>
      </c>
      <c r="BL22" s="93">
        <v>16</v>
      </c>
      <c r="BM22" s="93">
        <v>16</v>
      </c>
      <c r="BN22" s="93">
        <v>16</v>
      </c>
      <c r="BO22" s="93">
        <v>16</v>
      </c>
      <c r="BP22" s="93">
        <v>16</v>
      </c>
      <c r="BQ22" s="93">
        <v>16</v>
      </c>
      <c r="BR22" s="93">
        <v>16</v>
      </c>
      <c r="BS22" s="93">
        <v>16</v>
      </c>
      <c r="BT22" s="93">
        <v>16</v>
      </c>
      <c r="BU22" s="93">
        <v>16</v>
      </c>
      <c r="BV22" s="93">
        <v>16</v>
      </c>
    </row>
    <row r="23" spans="1:74" s="31" customFormat="1" x14ac:dyDescent="0.2">
      <c r="A23" s="86"/>
      <c r="B23" s="83"/>
      <c r="C23" s="87"/>
      <c r="D23" s="72"/>
      <c r="E23" s="91" t="s">
        <v>67</v>
      </c>
      <c r="F23" s="72"/>
      <c r="G23" s="72" t="s">
        <v>64</v>
      </c>
      <c r="H23" s="72">
        <f xml:space="preserve"> SUM(J23:BV23)</f>
        <v>54930</v>
      </c>
      <c r="I23" s="72"/>
      <c r="J23" s="72">
        <f t="shared" ref="J23:AO23" si="10" xml:space="preserve"> J21 * J22</f>
        <v>350</v>
      </c>
      <c r="K23" s="72">
        <f t="shared" si="10"/>
        <v>420</v>
      </c>
      <c r="L23" s="72">
        <f t="shared" si="10"/>
        <v>420</v>
      </c>
      <c r="M23" s="72">
        <f t="shared" si="10"/>
        <v>630</v>
      </c>
      <c r="N23" s="72">
        <f t="shared" si="10"/>
        <v>630</v>
      </c>
      <c r="O23" s="72">
        <f t="shared" si="10"/>
        <v>720</v>
      </c>
      <c r="P23" s="72">
        <f t="shared" si="10"/>
        <v>720</v>
      </c>
      <c r="Q23" s="72">
        <f t="shared" si="10"/>
        <v>880</v>
      </c>
      <c r="R23" s="72">
        <f t="shared" si="10"/>
        <v>880</v>
      </c>
      <c r="S23" s="72">
        <f t="shared" si="10"/>
        <v>880</v>
      </c>
      <c r="T23" s="72">
        <f t="shared" si="10"/>
        <v>880</v>
      </c>
      <c r="U23" s="72">
        <f t="shared" si="10"/>
        <v>880</v>
      </c>
      <c r="V23" s="72">
        <f t="shared" si="10"/>
        <v>880</v>
      </c>
      <c r="W23" s="72">
        <f t="shared" si="10"/>
        <v>880</v>
      </c>
      <c r="X23" s="72">
        <f t="shared" si="10"/>
        <v>880</v>
      </c>
      <c r="Y23" s="72">
        <f t="shared" si="10"/>
        <v>880</v>
      </c>
      <c r="Z23" s="72">
        <f t="shared" si="10"/>
        <v>880</v>
      </c>
      <c r="AA23" s="72">
        <f t="shared" si="10"/>
        <v>880</v>
      </c>
      <c r="AB23" s="72">
        <f t="shared" si="10"/>
        <v>880</v>
      </c>
      <c r="AC23" s="72">
        <f t="shared" si="10"/>
        <v>880</v>
      </c>
      <c r="AD23" s="72">
        <f t="shared" si="10"/>
        <v>880</v>
      </c>
      <c r="AE23" s="72">
        <f t="shared" si="10"/>
        <v>880</v>
      </c>
      <c r="AF23" s="72">
        <f t="shared" si="10"/>
        <v>880</v>
      </c>
      <c r="AG23" s="72">
        <f t="shared" si="10"/>
        <v>880</v>
      </c>
      <c r="AH23" s="72">
        <f t="shared" si="10"/>
        <v>880</v>
      </c>
      <c r="AI23" s="72">
        <f t="shared" si="10"/>
        <v>880</v>
      </c>
      <c r="AJ23" s="72">
        <f t="shared" si="10"/>
        <v>880</v>
      </c>
      <c r="AK23" s="72">
        <f t="shared" si="10"/>
        <v>880</v>
      </c>
      <c r="AL23" s="72">
        <f t="shared" si="10"/>
        <v>880</v>
      </c>
      <c r="AM23" s="72">
        <f t="shared" si="10"/>
        <v>880</v>
      </c>
      <c r="AN23" s="72">
        <f t="shared" si="10"/>
        <v>880</v>
      </c>
      <c r="AO23" s="72">
        <f t="shared" si="10"/>
        <v>880</v>
      </c>
      <c r="AP23" s="72">
        <f t="shared" ref="AP23:BU23" si="11" xml:space="preserve"> AP21 * AP22</f>
        <v>880</v>
      </c>
      <c r="AQ23" s="72">
        <f t="shared" si="11"/>
        <v>880</v>
      </c>
      <c r="AR23" s="72">
        <f t="shared" si="11"/>
        <v>880</v>
      </c>
      <c r="AS23" s="72">
        <f t="shared" si="11"/>
        <v>880</v>
      </c>
      <c r="AT23" s="72">
        <f t="shared" si="11"/>
        <v>880</v>
      </c>
      <c r="AU23" s="72">
        <f t="shared" si="11"/>
        <v>880</v>
      </c>
      <c r="AV23" s="72">
        <f t="shared" si="11"/>
        <v>880</v>
      </c>
      <c r="AW23" s="72">
        <f t="shared" si="11"/>
        <v>880</v>
      </c>
      <c r="AX23" s="72">
        <f t="shared" si="11"/>
        <v>880</v>
      </c>
      <c r="AY23" s="72">
        <f t="shared" si="11"/>
        <v>880</v>
      </c>
      <c r="AZ23" s="72">
        <f t="shared" si="11"/>
        <v>880</v>
      </c>
      <c r="BA23" s="72">
        <f t="shared" si="11"/>
        <v>880</v>
      </c>
      <c r="BB23" s="72">
        <f t="shared" si="11"/>
        <v>880</v>
      </c>
      <c r="BC23" s="72">
        <f t="shared" si="11"/>
        <v>880</v>
      </c>
      <c r="BD23" s="72">
        <f t="shared" si="11"/>
        <v>880</v>
      </c>
      <c r="BE23" s="72">
        <f t="shared" si="11"/>
        <v>880</v>
      </c>
      <c r="BF23" s="72">
        <f t="shared" si="11"/>
        <v>880</v>
      </c>
      <c r="BG23" s="72">
        <f t="shared" si="11"/>
        <v>880</v>
      </c>
      <c r="BH23" s="72">
        <f t="shared" si="11"/>
        <v>880</v>
      </c>
      <c r="BI23" s="72">
        <f t="shared" si="11"/>
        <v>880</v>
      </c>
      <c r="BJ23" s="72">
        <f t="shared" si="11"/>
        <v>880</v>
      </c>
      <c r="BK23" s="72">
        <f t="shared" si="11"/>
        <v>880</v>
      </c>
      <c r="BL23" s="72">
        <f t="shared" si="11"/>
        <v>880</v>
      </c>
      <c r="BM23" s="72">
        <f t="shared" si="11"/>
        <v>880</v>
      </c>
      <c r="BN23" s="72">
        <f t="shared" si="11"/>
        <v>880</v>
      </c>
      <c r="BO23" s="72">
        <f t="shared" si="11"/>
        <v>880</v>
      </c>
      <c r="BP23" s="72">
        <f t="shared" si="11"/>
        <v>880</v>
      </c>
      <c r="BQ23" s="72">
        <f t="shared" si="11"/>
        <v>880</v>
      </c>
      <c r="BR23" s="72">
        <f t="shared" si="11"/>
        <v>880</v>
      </c>
      <c r="BS23" s="72">
        <f t="shared" si="11"/>
        <v>880</v>
      </c>
      <c r="BT23" s="72">
        <f t="shared" si="11"/>
        <v>880</v>
      </c>
      <c r="BU23" s="72">
        <f t="shared" si="11"/>
        <v>880</v>
      </c>
      <c r="BV23" s="72">
        <f t="shared" ref="BV23" si="12" xml:space="preserve"> BV21 * BV22</f>
        <v>880</v>
      </c>
    </row>
    <row r="24" spans="1:74" s="31" customFormat="1" x14ac:dyDescent="0.2">
      <c r="A24" s="86"/>
      <c r="B24" s="83"/>
      <c r="C24" s="87"/>
      <c r="D24" s="72"/>
      <c r="E24" s="91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</row>
    <row r="25" spans="1:74" s="31" customFormat="1" x14ac:dyDescent="0.2">
      <c r="A25" s="86"/>
      <c r="B25" s="83" t="s">
        <v>96</v>
      </c>
      <c r="C25" s="87"/>
      <c r="D25" s="72"/>
      <c r="E25" s="91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</row>
    <row r="26" spans="1:74" s="31" customFormat="1" x14ac:dyDescent="0.2">
      <c r="A26" s="86"/>
      <c r="B26" s="83"/>
      <c r="C26" s="87"/>
      <c r="D26" s="72"/>
      <c r="E26" s="91" t="str">
        <f t="shared" ref="E26:AJ26" si="13" xml:space="preserve"> E$11</f>
        <v>Domestic chartered landings</v>
      </c>
      <c r="F26" s="91">
        <f t="shared" si="13"/>
        <v>0</v>
      </c>
      <c r="G26" s="91" t="str">
        <f t="shared" si="13"/>
        <v>landings</v>
      </c>
      <c r="H26" s="91">
        <f t="shared" si="13"/>
        <v>54020</v>
      </c>
      <c r="I26" s="91">
        <f t="shared" si="13"/>
        <v>0</v>
      </c>
      <c r="J26" s="91">
        <f t="shared" si="13"/>
        <v>1800</v>
      </c>
      <c r="K26" s="91">
        <f t="shared" si="13"/>
        <v>1430</v>
      </c>
      <c r="L26" s="91">
        <f t="shared" si="13"/>
        <v>1430</v>
      </c>
      <c r="M26" s="91">
        <f t="shared" si="13"/>
        <v>1430</v>
      </c>
      <c r="N26" s="91">
        <f t="shared" si="13"/>
        <v>1430</v>
      </c>
      <c r="O26" s="91">
        <f t="shared" si="13"/>
        <v>1430</v>
      </c>
      <c r="P26" s="91">
        <f t="shared" si="13"/>
        <v>1430</v>
      </c>
      <c r="Q26" s="91">
        <f t="shared" si="13"/>
        <v>1100</v>
      </c>
      <c r="R26" s="91">
        <f t="shared" si="13"/>
        <v>1100</v>
      </c>
      <c r="S26" s="91">
        <f t="shared" si="13"/>
        <v>1100</v>
      </c>
      <c r="T26" s="91">
        <f t="shared" si="13"/>
        <v>1100</v>
      </c>
      <c r="U26" s="91">
        <f t="shared" si="13"/>
        <v>810</v>
      </c>
      <c r="V26" s="91">
        <f t="shared" si="13"/>
        <v>810</v>
      </c>
      <c r="W26" s="91">
        <f t="shared" si="13"/>
        <v>810</v>
      </c>
      <c r="X26" s="91">
        <f t="shared" si="13"/>
        <v>810</v>
      </c>
      <c r="Y26" s="91">
        <f t="shared" si="13"/>
        <v>720</v>
      </c>
      <c r="Z26" s="91">
        <f t="shared" si="13"/>
        <v>720</v>
      </c>
      <c r="AA26" s="91">
        <f t="shared" si="13"/>
        <v>720</v>
      </c>
      <c r="AB26" s="91">
        <f t="shared" si="13"/>
        <v>720</v>
      </c>
      <c r="AC26" s="91">
        <f t="shared" si="13"/>
        <v>720</v>
      </c>
      <c r="AD26" s="91">
        <f t="shared" si="13"/>
        <v>720</v>
      </c>
      <c r="AE26" s="91">
        <f t="shared" si="13"/>
        <v>720</v>
      </c>
      <c r="AF26" s="91">
        <f t="shared" si="13"/>
        <v>720</v>
      </c>
      <c r="AG26" s="91">
        <f t="shared" si="13"/>
        <v>720</v>
      </c>
      <c r="AH26" s="91">
        <f t="shared" si="13"/>
        <v>720</v>
      </c>
      <c r="AI26" s="91">
        <f t="shared" si="13"/>
        <v>720</v>
      </c>
      <c r="AJ26" s="91">
        <f t="shared" si="13"/>
        <v>720</v>
      </c>
      <c r="AK26" s="91">
        <f t="shared" ref="AK26:BP26" si="14" xml:space="preserve"> AK$11</f>
        <v>720</v>
      </c>
      <c r="AL26" s="91">
        <f t="shared" si="14"/>
        <v>720</v>
      </c>
      <c r="AM26" s="91">
        <f t="shared" si="14"/>
        <v>720</v>
      </c>
      <c r="AN26" s="91">
        <f t="shared" si="14"/>
        <v>720</v>
      </c>
      <c r="AO26" s="91">
        <f t="shared" si="14"/>
        <v>720</v>
      </c>
      <c r="AP26" s="91">
        <f t="shared" si="14"/>
        <v>720</v>
      </c>
      <c r="AQ26" s="91">
        <f t="shared" si="14"/>
        <v>720</v>
      </c>
      <c r="AR26" s="91">
        <f t="shared" si="14"/>
        <v>720</v>
      </c>
      <c r="AS26" s="91">
        <f t="shared" si="14"/>
        <v>720</v>
      </c>
      <c r="AT26" s="91">
        <f t="shared" si="14"/>
        <v>720</v>
      </c>
      <c r="AU26" s="91">
        <f t="shared" si="14"/>
        <v>720</v>
      </c>
      <c r="AV26" s="91">
        <f t="shared" si="14"/>
        <v>720</v>
      </c>
      <c r="AW26" s="91">
        <f t="shared" si="14"/>
        <v>720</v>
      </c>
      <c r="AX26" s="91">
        <f t="shared" si="14"/>
        <v>720</v>
      </c>
      <c r="AY26" s="91">
        <f t="shared" si="14"/>
        <v>720</v>
      </c>
      <c r="AZ26" s="91">
        <f t="shared" si="14"/>
        <v>720</v>
      </c>
      <c r="BA26" s="91">
        <f t="shared" si="14"/>
        <v>720</v>
      </c>
      <c r="BB26" s="91">
        <f t="shared" si="14"/>
        <v>720</v>
      </c>
      <c r="BC26" s="91">
        <f t="shared" si="14"/>
        <v>720</v>
      </c>
      <c r="BD26" s="91">
        <f t="shared" si="14"/>
        <v>720</v>
      </c>
      <c r="BE26" s="91">
        <f t="shared" si="14"/>
        <v>720</v>
      </c>
      <c r="BF26" s="91">
        <f t="shared" si="14"/>
        <v>720</v>
      </c>
      <c r="BG26" s="91">
        <f t="shared" si="14"/>
        <v>720</v>
      </c>
      <c r="BH26" s="91">
        <f t="shared" si="14"/>
        <v>720</v>
      </c>
      <c r="BI26" s="91">
        <f t="shared" si="14"/>
        <v>720</v>
      </c>
      <c r="BJ26" s="91">
        <f t="shared" si="14"/>
        <v>720</v>
      </c>
      <c r="BK26" s="91">
        <f t="shared" si="14"/>
        <v>720</v>
      </c>
      <c r="BL26" s="91">
        <f t="shared" si="14"/>
        <v>720</v>
      </c>
      <c r="BM26" s="91">
        <f t="shared" si="14"/>
        <v>720</v>
      </c>
      <c r="BN26" s="91">
        <f t="shared" si="14"/>
        <v>720</v>
      </c>
      <c r="BO26" s="91">
        <f t="shared" si="14"/>
        <v>720</v>
      </c>
      <c r="BP26" s="91">
        <f t="shared" si="14"/>
        <v>720</v>
      </c>
      <c r="BQ26" s="91">
        <f t="shared" ref="BQ26:BV26" si="15" xml:space="preserve"> BQ$11</f>
        <v>720</v>
      </c>
      <c r="BR26" s="91">
        <f t="shared" si="15"/>
        <v>720</v>
      </c>
      <c r="BS26" s="91">
        <f t="shared" si="15"/>
        <v>720</v>
      </c>
      <c r="BT26" s="91">
        <f t="shared" si="15"/>
        <v>720</v>
      </c>
      <c r="BU26" s="91">
        <f t="shared" si="15"/>
        <v>720</v>
      </c>
      <c r="BV26" s="91">
        <f t="shared" si="15"/>
        <v>720</v>
      </c>
    </row>
    <row r="27" spans="1:74" s="31" customFormat="1" x14ac:dyDescent="0.2">
      <c r="A27" s="86"/>
      <c r="B27" s="83"/>
      <c r="C27" s="87"/>
      <c r="D27" s="72"/>
      <c r="E27" s="91" t="str">
        <f t="shared" ref="E27:AJ27" si="16" xml:space="preserve"> E$15</f>
        <v>Domestic scheduled landings</v>
      </c>
      <c r="F27" s="91">
        <f t="shared" si="16"/>
        <v>0</v>
      </c>
      <c r="G27" s="91" t="str">
        <f t="shared" si="16"/>
        <v>landings</v>
      </c>
      <c r="H27" s="91">
        <f t="shared" si="16"/>
        <v>348280</v>
      </c>
      <c r="I27" s="91">
        <f t="shared" si="16"/>
        <v>0</v>
      </c>
      <c r="J27" s="91">
        <f t="shared" si="16"/>
        <v>7560</v>
      </c>
      <c r="K27" s="91">
        <f t="shared" si="16"/>
        <v>7000</v>
      </c>
      <c r="L27" s="91">
        <f t="shared" si="16"/>
        <v>7560</v>
      </c>
      <c r="M27" s="91">
        <f t="shared" si="16"/>
        <v>6000</v>
      </c>
      <c r="N27" s="91">
        <f t="shared" si="16"/>
        <v>6480</v>
      </c>
      <c r="O27" s="91">
        <f t="shared" si="16"/>
        <v>6000</v>
      </c>
      <c r="P27" s="91">
        <f t="shared" si="16"/>
        <v>6480</v>
      </c>
      <c r="Q27" s="91">
        <f t="shared" si="16"/>
        <v>5000</v>
      </c>
      <c r="R27" s="91">
        <f t="shared" si="16"/>
        <v>5400</v>
      </c>
      <c r="S27" s="91">
        <f t="shared" si="16"/>
        <v>5000</v>
      </c>
      <c r="T27" s="91">
        <f t="shared" si="16"/>
        <v>5400</v>
      </c>
      <c r="U27" s="91">
        <f t="shared" si="16"/>
        <v>5000</v>
      </c>
      <c r="V27" s="91">
        <f t="shared" si="16"/>
        <v>5400</v>
      </c>
      <c r="W27" s="91">
        <f t="shared" si="16"/>
        <v>5000</v>
      </c>
      <c r="X27" s="91">
        <f t="shared" si="16"/>
        <v>5400</v>
      </c>
      <c r="Y27" s="91">
        <f t="shared" si="16"/>
        <v>5000</v>
      </c>
      <c r="Z27" s="91">
        <f t="shared" si="16"/>
        <v>5400</v>
      </c>
      <c r="AA27" s="91">
        <f t="shared" si="16"/>
        <v>5000</v>
      </c>
      <c r="AB27" s="91">
        <f t="shared" si="16"/>
        <v>5400</v>
      </c>
      <c r="AC27" s="91">
        <f t="shared" si="16"/>
        <v>5000</v>
      </c>
      <c r="AD27" s="91">
        <f t="shared" si="16"/>
        <v>5400</v>
      </c>
      <c r="AE27" s="91">
        <f t="shared" si="16"/>
        <v>5000</v>
      </c>
      <c r="AF27" s="91">
        <f t="shared" si="16"/>
        <v>5400</v>
      </c>
      <c r="AG27" s="91">
        <f t="shared" si="16"/>
        <v>5000</v>
      </c>
      <c r="AH27" s="91">
        <f t="shared" si="16"/>
        <v>5400</v>
      </c>
      <c r="AI27" s="91">
        <f t="shared" si="16"/>
        <v>5000</v>
      </c>
      <c r="AJ27" s="91">
        <f t="shared" si="16"/>
        <v>5400</v>
      </c>
      <c r="AK27" s="91">
        <f t="shared" ref="AK27:BP27" si="17" xml:space="preserve"> AK$15</f>
        <v>5000</v>
      </c>
      <c r="AL27" s="91">
        <f t="shared" si="17"/>
        <v>5400</v>
      </c>
      <c r="AM27" s="91">
        <f t="shared" si="17"/>
        <v>5000</v>
      </c>
      <c r="AN27" s="91">
        <f t="shared" si="17"/>
        <v>5400</v>
      </c>
      <c r="AO27" s="91">
        <f t="shared" si="17"/>
        <v>5000</v>
      </c>
      <c r="AP27" s="91">
        <f t="shared" si="17"/>
        <v>5400</v>
      </c>
      <c r="AQ27" s="91">
        <f t="shared" si="17"/>
        <v>5000</v>
      </c>
      <c r="AR27" s="91">
        <f t="shared" si="17"/>
        <v>5400</v>
      </c>
      <c r="AS27" s="91">
        <f t="shared" si="17"/>
        <v>5000</v>
      </c>
      <c r="AT27" s="91">
        <f t="shared" si="17"/>
        <v>5400</v>
      </c>
      <c r="AU27" s="91">
        <f t="shared" si="17"/>
        <v>5000</v>
      </c>
      <c r="AV27" s="91">
        <f t="shared" si="17"/>
        <v>5400</v>
      </c>
      <c r="AW27" s="91">
        <f t="shared" si="17"/>
        <v>5000</v>
      </c>
      <c r="AX27" s="91">
        <f t="shared" si="17"/>
        <v>5400</v>
      </c>
      <c r="AY27" s="91">
        <f t="shared" si="17"/>
        <v>5000</v>
      </c>
      <c r="AZ27" s="91">
        <f t="shared" si="17"/>
        <v>5400</v>
      </c>
      <c r="BA27" s="91">
        <f t="shared" si="17"/>
        <v>5000</v>
      </c>
      <c r="BB27" s="91">
        <f t="shared" si="17"/>
        <v>5400</v>
      </c>
      <c r="BC27" s="91">
        <f t="shared" si="17"/>
        <v>5000</v>
      </c>
      <c r="BD27" s="91">
        <f t="shared" si="17"/>
        <v>5400</v>
      </c>
      <c r="BE27" s="91">
        <f t="shared" si="17"/>
        <v>5000</v>
      </c>
      <c r="BF27" s="91">
        <f t="shared" si="17"/>
        <v>5400</v>
      </c>
      <c r="BG27" s="91">
        <f t="shared" si="17"/>
        <v>5000</v>
      </c>
      <c r="BH27" s="91">
        <f t="shared" si="17"/>
        <v>5000</v>
      </c>
      <c r="BI27" s="91">
        <f t="shared" si="17"/>
        <v>5400</v>
      </c>
      <c r="BJ27" s="91">
        <f t="shared" si="17"/>
        <v>5000</v>
      </c>
      <c r="BK27" s="91">
        <f t="shared" si="17"/>
        <v>5400</v>
      </c>
      <c r="BL27" s="91">
        <f t="shared" si="17"/>
        <v>5000</v>
      </c>
      <c r="BM27" s="91">
        <f t="shared" si="17"/>
        <v>5400</v>
      </c>
      <c r="BN27" s="91">
        <f t="shared" si="17"/>
        <v>5000</v>
      </c>
      <c r="BO27" s="91">
        <f t="shared" si="17"/>
        <v>5400</v>
      </c>
      <c r="BP27" s="91">
        <f t="shared" si="17"/>
        <v>5000</v>
      </c>
      <c r="BQ27" s="91">
        <f t="shared" ref="BQ27:BV27" si="18" xml:space="preserve"> BQ$15</f>
        <v>5000</v>
      </c>
      <c r="BR27" s="91">
        <f t="shared" si="18"/>
        <v>5400</v>
      </c>
      <c r="BS27" s="91">
        <f t="shared" si="18"/>
        <v>5000</v>
      </c>
      <c r="BT27" s="91">
        <f t="shared" si="18"/>
        <v>5400</v>
      </c>
      <c r="BU27" s="91">
        <f t="shared" si="18"/>
        <v>5000</v>
      </c>
      <c r="BV27" s="91">
        <f t="shared" si="18"/>
        <v>5400</v>
      </c>
    </row>
    <row r="28" spans="1:74" s="31" customFormat="1" x14ac:dyDescent="0.2">
      <c r="A28" s="86"/>
      <c r="B28" s="83"/>
      <c r="C28" s="87"/>
      <c r="D28" s="72"/>
      <c r="E28" s="91" t="str">
        <f t="shared" ref="E28:AJ28" si="19" xml:space="preserve"> E$19</f>
        <v>International chartered landings</v>
      </c>
      <c r="F28" s="91">
        <f t="shared" si="19"/>
        <v>0</v>
      </c>
      <c r="G28" s="91" t="str">
        <f t="shared" si="19"/>
        <v>landings</v>
      </c>
      <c r="H28" s="91">
        <f t="shared" si="19"/>
        <v>129150</v>
      </c>
      <c r="I28" s="91">
        <f t="shared" si="19"/>
        <v>0</v>
      </c>
      <c r="J28" s="91">
        <f t="shared" si="19"/>
        <v>1050</v>
      </c>
      <c r="K28" s="91">
        <f t="shared" si="19"/>
        <v>1200</v>
      </c>
      <c r="L28" s="91">
        <f t="shared" si="19"/>
        <v>1200</v>
      </c>
      <c r="M28" s="91">
        <f t="shared" si="19"/>
        <v>1350</v>
      </c>
      <c r="N28" s="91">
        <f t="shared" si="19"/>
        <v>1350</v>
      </c>
      <c r="O28" s="91">
        <f t="shared" si="19"/>
        <v>1500</v>
      </c>
      <c r="P28" s="91">
        <f t="shared" si="19"/>
        <v>1500</v>
      </c>
      <c r="Q28" s="91">
        <f t="shared" si="19"/>
        <v>1650</v>
      </c>
      <c r="R28" s="91">
        <f t="shared" si="19"/>
        <v>1650</v>
      </c>
      <c r="S28" s="91">
        <f t="shared" si="19"/>
        <v>1800</v>
      </c>
      <c r="T28" s="91">
        <f t="shared" si="19"/>
        <v>1800</v>
      </c>
      <c r="U28" s="91">
        <f t="shared" si="19"/>
        <v>1950</v>
      </c>
      <c r="V28" s="91">
        <f t="shared" si="19"/>
        <v>1950</v>
      </c>
      <c r="W28" s="91">
        <f t="shared" si="19"/>
        <v>2100</v>
      </c>
      <c r="X28" s="91">
        <f t="shared" si="19"/>
        <v>2100</v>
      </c>
      <c r="Y28" s="91">
        <f t="shared" si="19"/>
        <v>2100</v>
      </c>
      <c r="Z28" s="91">
        <f t="shared" si="19"/>
        <v>2100</v>
      </c>
      <c r="AA28" s="91">
        <f t="shared" si="19"/>
        <v>2100</v>
      </c>
      <c r="AB28" s="91">
        <f t="shared" si="19"/>
        <v>2100</v>
      </c>
      <c r="AC28" s="91">
        <f t="shared" si="19"/>
        <v>2100</v>
      </c>
      <c r="AD28" s="91">
        <f t="shared" si="19"/>
        <v>2100</v>
      </c>
      <c r="AE28" s="91">
        <f t="shared" si="19"/>
        <v>2100</v>
      </c>
      <c r="AF28" s="91">
        <f t="shared" si="19"/>
        <v>2100</v>
      </c>
      <c r="AG28" s="91">
        <f t="shared" si="19"/>
        <v>2100</v>
      </c>
      <c r="AH28" s="91">
        <f t="shared" si="19"/>
        <v>2100</v>
      </c>
      <c r="AI28" s="91">
        <f t="shared" si="19"/>
        <v>2100</v>
      </c>
      <c r="AJ28" s="91">
        <f t="shared" si="19"/>
        <v>2100</v>
      </c>
      <c r="AK28" s="91">
        <f t="shared" ref="AK28:BP28" si="20" xml:space="preserve"> AK$19</f>
        <v>2100</v>
      </c>
      <c r="AL28" s="91">
        <f t="shared" si="20"/>
        <v>2100</v>
      </c>
      <c r="AM28" s="91">
        <f t="shared" si="20"/>
        <v>2100</v>
      </c>
      <c r="AN28" s="91">
        <f t="shared" si="20"/>
        <v>2100</v>
      </c>
      <c r="AO28" s="91">
        <f t="shared" si="20"/>
        <v>2100</v>
      </c>
      <c r="AP28" s="91">
        <f t="shared" si="20"/>
        <v>2100</v>
      </c>
      <c r="AQ28" s="91">
        <f t="shared" si="20"/>
        <v>2100</v>
      </c>
      <c r="AR28" s="91">
        <f t="shared" si="20"/>
        <v>2100</v>
      </c>
      <c r="AS28" s="91">
        <f t="shared" si="20"/>
        <v>2100</v>
      </c>
      <c r="AT28" s="91">
        <f t="shared" si="20"/>
        <v>2100</v>
      </c>
      <c r="AU28" s="91">
        <f t="shared" si="20"/>
        <v>2100</v>
      </c>
      <c r="AV28" s="91">
        <f t="shared" si="20"/>
        <v>2100</v>
      </c>
      <c r="AW28" s="91">
        <f t="shared" si="20"/>
        <v>2100</v>
      </c>
      <c r="AX28" s="91">
        <f t="shared" si="20"/>
        <v>2100</v>
      </c>
      <c r="AY28" s="91">
        <f t="shared" si="20"/>
        <v>2100</v>
      </c>
      <c r="AZ28" s="91">
        <f t="shared" si="20"/>
        <v>2100</v>
      </c>
      <c r="BA28" s="91">
        <f t="shared" si="20"/>
        <v>2100</v>
      </c>
      <c r="BB28" s="91">
        <f t="shared" si="20"/>
        <v>2100</v>
      </c>
      <c r="BC28" s="91">
        <f t="shared" si="20"/>
        <v>2100</v>
      </c>
      <c r="BD28" s="91">
        <f t="shared" si="20"/>
        <v>2100</v>
      </c>
      <c r="BE28" s="91">
        <f t="shared" si="20"/>
        <v>2100</v>
      </c>
      <c r="BF28" s="91">
        <f t="shared" si="20"/>
        <v>2100</v>
      </c>
      <c r="BG28" s="91">
        <f t="shared" si="20"/>
        <v>2100</v>
      </c>
      <c r="BH28" s="91">
        <f t="shared" si="20"/>
        <v>2100</v>
      </c>
      <c r="BI28" s="91">
        <f t="shared" si="20"/>
        <v>2100</v>
      </c>
      <c r="BJ28" s="91">
        <f t="shared" si="20"/>
        <v>2100</v>
      </c>
      <c r="BK28" s="91">
        <f t="shared" si="20"/>
        <v>2100</v>
      </c>
      <c r="BL28" s="91">
        <f t="shared" si="20"/>
        <v>2100</v>
      </c>
      <c r="BM28" s="91">
        <f t="shared" si="20"/>
        <v>2100</v>
      </c>
      <c r="BN28" s="91">
        <f t="shared" si="20"/>
        <v>2100</v>
      </c>
      <c r="BO28" s="91">
        <f t="shared" si="20"/>
        <v>2100</v>
      </c>
      <c r="BP28" s="91">
        <f t="shared" si="20"/>
        <v>2100</v>
      </c>
      <c r="BQ28" s="91">
        <f t="shared" ref="BQ28:BV28" si="21" xml:space="preserve"> BQ$19</f>
        <v>2100</v>
      </c>
      <c r="BR28" s="91">
        <f t="shared" si="21"/>
        <v>2100</v>
      </c>
      <c r="BS28" s="91">
        <f t="shared" si="21"/>
        <v>2100</v>
      </c>
      <c r="BT28" s="91">
        <f t="shared" si="21"/>
        <v>2100</v>
      </c>
      <c r="BU28" s="91">
        <f t="shared" si="21"/>
        <v>2100</v>
      </c>
      <c r="BV28" s="91">
        <f t="shared" si="21"/>
        <v>2100</v>
      </c>
    </row>
    <row r="29" spans="1:74" s="31" customFormat="1" x14ac:dyDescent="0.2">
      <c r="A29" s="86"/>
      <c r="B29" s="83"/>
      <c r="C29" s="87"/>
      <c r="D29" s="72"/>
      <c r="E29" s="91" t="str">
        <f t="shared" ref="E29:AJ29" si="22" xml:space="preserve"> E$23</f>
        <v>International scheduled landings</v>
      </c>
      <c r="F29" s="91">
        <f t="shared" si="22"/>
        <v>0</v>
      </c>
      <c r="G29" s="91" t="str">
        <f t="shared" si="22"/>
        <v>landings</v>
      </c>
      <c r="H29" s="91">
        <f t="shared" si="22"/>
        <v>54930</v>
      </c>
      <c r="I29" s="91">
        <f t="shared" si="22"/>
        <v>0</v>
      </c>
      <c r="J29" s="91">
        <f t="shared" si="22"/>
        <v>350</v>
      </c>
      <c r="K29" s="91">
        <f t="shared" si="22"/>
        <v>420</v>
      </c>
      <c r="L29" s="91">
        <f t="shared" si="22"/>
        <v>420</v>
      </c>
      <c r="M29" s="91">
        <f t="shared" si="22"/>
        <v>630</v>
      </c>
      <c r="N29" s="91">
        <f t="shared" si="22"/>
        <v>630</v>
      </c>
      <c r="O29" s="91">
        <f t="shared" si="22"/>
        <v>720</v>
      </c>
      <c r="P29" s="91">
        <f t="shared" si="22"/>
        <v>720</v>
      </c>
      <c r="Q29" s="91">
        <f t="shared" si="22"/>
        <v>880</v>
      </c>
      <c r="R29" s="91">
        <f t="shared" si="22"/>
        <v>880</v>
      </c>
      <c r="S29" s="91">
        <f t="shared" si="22"/>
        <v>880</v>
      </c>
      <c r="T29" s="91">
        <f t="shared" si="22"/>
        <v>880</v>
      </c>
      <c r="U29" s="91">
        <f t="shared" si="22"/>
        <v>880</v>
      </c>
      <c r="V29" s="91">
        <f t="shared" si="22"/>
        <v>880</v>
      </c>
      <c r="W29" s="91">
        <f t="shared" si="22"/>
        <v>880</v>
      </c>
      <c r="X29" s="91">
        <f t="shared" si="22"/>
        <v>880</v>
      </c>
      <c r="Y29" s="91">
        <f t="shared" si="22"/>
        <v>880</v>
      </c>
      <c r="Z29" s="91">
        <f t="shared" si="22"/>
        <v>880</v>
      </c>
      <c r="AA29" s="91">
        <f t="shared" si="22"/>
        <v>880</v>
      </c>
      <c r="AB29" s="91">
        <f t="shared" si="22"/>
        <v>880</v>
      </c>
      <c r="AC29" s="91">
        <f t="shared" si="22"/>
        <v>880</v>
      </c>
      <c r="AD29" s="91">
        <f t="shared" si="22"/>
        <v>880</v>
      </c>
      <c r="AE29" s="91">
        <f t="shared" si="22"/>
        <v>880</v>
      </c>
      <c r="AF29" s="91">
        <f t="shared" si="22"/>
        <v>880</v>
      </c>
      <c r="AG29" s="91">
        <f t="shared" si="22"/>
        <v>880</v>
      </c>
      <c r="AH29" s="91">
        <f t="shared" si="22"/>
        <v>880</v>
      </c>
      <c r="AI29" s="91">
        <f t="shared" si="22"/>
        <v>880</v>
      </c>
      <c r="AJ29" s="91">
        <f t="shared" si="22"/>
        <v>880</v>
      </c>
      <c r="AK29" s="91">
        <f t="shared" ref="AK29:BP29" si="23" xml:space="preserve"> AK$23</f>
        <v>880</v>
      </c>
      <c r="AL29" s="91">
        <f t="shared" si="23"/>
        <v>880</v>
      </c>
      <c r="AM29" s="91">
        <f t="shared" si="23"/>
        <v>880</v>
      </c>
      <c r="AN29" s="91">
        <f t="shared" si="23"/>
        <v>880</v>
      </c>
      <c r="AO29" s="91">
        <f t="shared" si="23"/>
        <v>880</v>
      </c>
      <c r="AP29" s="91">
        <f t="shared" si="23"/>
        <v>880</v>
      </c>
      <c r="AQ29" s="91">
        <f t="shared" si="23"/>
        <v>880</v>
      </c>
      <c r="AR29" s="91">
        <f t="shared" si="23"/>
        <v>880</v>
      </c>
      <c r="AS29" s="91">
        <f t="shared" si="23"/>
        <v>880</v>
      </c>
      <c r="AT29" s="91">
        <f t="shared" si="23"/>
        <v>880</v>
      </c>
      <c r="AU29" s="91">
        <f t="shared" si="23"/>
        <v>880</v>
      </c>
      <c r="AV29" s="91">
        <f t="shared" si="23"/>
        <v>880</v>
      </c>
      <c r="AW29" s="91">
        <f t="shared" si="23"/>
        <v>880</v>
      </c>
      <c r="AX29" s="91">
        <f t="shared" si="23"/>
        <v>880</v>
      </c>
      <c r="AY29" s="91">
        <f t="shared" si="23"/>
        <v>880</v>
      </c>
      <c r="AZ29" s="91">
        <f t="shared" si="23"/>
        <v>880</v>
      </c>
      <c r="BA29" s="91">
        <f t="shared" si="23"/>
        <v>880</v>
      </c>
      <c r="BB29" s="91">
        <f t="shared" si="23"/>
        <v>880</v>
      </c>
      <c r="BC29" s="91">
        <f t="shared" si="23"/>
        <v>880</v>
      </c>
      <c r="BD29" s="91">
        <f t="shared" si="23"/>
        <v>880</v>
      </c>
      <c r="BE29" s="91">
        <f t="shared" si="23"/>
        <v>880</v>
      </c>
      <c r="BF29" s="91">
        <f t="shared" si="23"/>
        <v>880</v>
      </c>
      <c r="BG29" s="91">
        <f t="shared" si="23"/>
        <v>880</v>
      </c>
      <c r="BH29" s="91">
        <f t="shared" si="23"/>
        <v>880</v>
      </c>
      <c r="BI29" s="91">
        <f t="shared" si="23"/>
        <v>880</v>
      </c>
      <c r="BJ29" s="91">
        <f t="shared" si="23"/>
        <v>880</v>
      </c>
      <c r="BK29" s="91">
        <f t="shared" si="23"/>
        <v>880</v>
      </c>
      <c r="BL29" s="91">
        <f t="shared" si="23"/>
        <v>880</v>
      </c>
      <c r="BM29" s="91">
        <f t="shared" si="23"/>
        <v>880</v>
      </c>
      <c r="BN29" s="91">
        <f t="shared" si="23"/>
        <v>880</v>
      </c>
      <c r="BO29" s="91">
        <f t="shared" si="23"/>
        <v>880</v>
      </c>
      <c r="BP29" s="91">
        <f t="shared" si="23"/>
        <v>880</v>
      </c>
      <c r="BQ29" s="91">
        <f t="shared" ref="BQ29:BV29" si="24" xml:space="preserve"> BQ$23</f>
        <v>880</v>
      </c>
      <c r="BR29" s="91">
        <f t="shared" si="24"/>
        <v>880</v>
      </c>
      <c r="BS29" s="91">
        <f t="shared" si="24"/>
        <v>880</v>
      </c>
      <c r="BT29" s="91">
        <f t="shared" si="24"/>
        <v>880</v>
      </c>
      <c r="BU29" s="91">
        <f t="shared" si="24"/>
        <v>880</v>
      </c>
      <c r="BV29" s="91">
        <f t="shared" si="24"/>
        <v>880</v>
      </c>
    </row>
    <row r="30" spans="1:74" s="31" customFormat="1" x14ac:dyDescent="0.2">
      <c r="A30" s="86"/>
      <c r="B30" s="83"/>
      <c r="C30" s="87"/>
      <c r="D30" s="72"/>
      <c r="E30" s="103" t="s">
        <v>68</v>
      </c>
      <c r="F30" s="104"/>
      <c r="G30" s="104" t="s">
        <v>64</v>
      </c>
      <c r="H30" s="104">
        <f xml:space="preserve"> SUM(J30:BV30)</f>
        <v>586380</v>
      </c>
      <c r="I30" s="104"/>
      <c r="J30" s="104">
        <f t="shared" ref="J30:AO30" si="25">SUM(J26:J29)</f>
        <v>10760</v>
      </c>
      <c r="K30" s="104">
        <f t="shared" si="25"/>
        <v>10050</v>
      </c>
      <c r="L30" s="104">
        <f t="shared" si="25"/>
        <v>10610</v>
      </c>
      <c r="M30" s="104">
        <f t="shared" si="25"/>
        <v>9410</v>
      </c>
      <c r="N30" s="104">
        <f t="shared" si="25"/>
        <v>9890</v>
      </c>
      <c r="O30" s="104">
        <f t="shared" si="25"/>
        <v>9650</v>
      </c>
      <c r="P30" s="104">
        <f t="shared" si="25"/>
        <v>10130</v>
      </c>
      <c r="Q30" s="104">
        <f t="shared" si="25"/>
        <v>8630</v>
      </c>
      <c r="R30" s="104">
        <f t="shared" si="25"/>
        <v>9030</v>
      </c>
      <c r="S30" s="104">
        <f t="shared" si="25"/>
        <v>8780</v>
      </c>
      <c r="T30" s="104">
        <f t="shared" si="25"/>
        <v>9180</v>
      </c>
      <c r="U30" s="104">
        <f t="shared" si="25"/>
        <v>8640</v>
      </c>
      <c r="V30" s="104">
        <f t="shared" si="25"/>
        <v>9040</v>
      </c>
      <c r="W30" s="104">
        <f t="shared" si="25"/>
        <v>8790</v>
      </c>
      <c r="X30" s="104">
        <f t="shared" si="25"/>
        <v>9190</v>
      </c>
      <c r="Y30" s="104">
        <f t="shared" si="25"/>
        <v>8700</v>
      </c>
      <c r="Z30" s="104">
        <f t="shared" si="25"/>
        <v>9100</v>
      </c>
      <c r="AA30" s="104">
        <f t="shared" si="25"/>
        <v>8700</v>
      </c>
      <c r="AB30" s="104">
        <f t="shared" si="25"/>
        <v>9100</v>
      </c>
      <c r="AC30" s="104">
        <f t="shared" si="25"/>
        <v>8700</v>
      </c>
      <c r="AD30" s="104">
        <f t="shared" si="25"/>
        <v>9100</v>
      </c>
      <c r="AE30" s="104">
        <f t="shared" si="25"/>
        <v>8700</v>
      </c>
      <c r="AF30" s="104">
        <f t="shared" si="25"/>
        <v>9100</v>
      </c>
      <c r="AG30" s="104">
        <f t="shared" si="25"/>
        <v>8700</v>
      </c>
      <c r="AH30" s="104">
        <f t="shared" si="25"/>
        <v>9100</v>
      </c>
      <c r="AI30" s="104">
        <f t="shared" si="25"/>
        <v>8700</v>
      </c>
      <c r="AJ30" s="104">
        <f t="shared" si="25"/>
        <v>9100</v>
      </c>
      <c r="AK30" s="104">
        <f t="shared" si="25"/>
        <v>8700</v>
      </c>
      <c r="AL30" s="104">
        <f t="shared" si="25"/>
        <v>9100</v>
      </c>
      <c r="AM30" s="104">
        <f t="shared" si="25"/>
        <v>8700</v>
      </c>
      <c r="AN30" s="104">
        <f t="shared" si="25"/>
        <v>9100</v>
      </c>
      <c r="AO30" s="104">
        <f t="shared" si="25"/>
        <v>8700</v>
      </c>
      <c r="AP30" s="104">
        <f t="shared" ref="AP30:BU30" si="26">SUM(AP26:AP29)</f>
        <v>9100</v>
      </c>
      <c r="AQ30" s="104">
        <f t="shared" si="26"/>
        <v>8700</v>
      </c>
      <c r="AR30" s="104">
        <f t="shared" si="26"/>
        <v>9100</v>
      </c>
      <c r="AS30" s="104">
        <f t="shared" si="26"/>
        <v>8700</v>
      </c>
      <c r="AT30" s="104">
        <f t="shared" si="26"/>
        <v>9100</v>
      </c>
      <c r="AU30" s="104">
        <f t="shared" si="26"/>
        <v>8700</v>
      </c>
      <c r="AV30" s="104">
        <f t="shared" si="26"/>
        <v>9100</v>
      </c>
      <c r="AW30" s="104">
        <f t="shared" si="26"/>
        <v>8700</v>
      </c>
      <c r="AX30" s="104">
        <f t="shared" si="26"/>
        <v>9100</v>
      </c>
      <c r="AY30" s="104">
        <f t="shared" si="26"/>
        <v>8700</v>
      </c>
      <c r="AZ30" s="104">
        <f t="shared" si="26"/>
        <v>9100</v>
      </c>
      <c r="BA30" s="104">
        <f t="shared" si="26"/>
        <v>8700</v>
      </c>
      <c r="BB30" s="104">
        <f t="shared" si="26"/>
        <v>9100</v>
      </c>
      <c r="BC30" s="104">
        <f t="shared" si="26"/>
        <v>8700</v>
      </c>
      <c r="BD30" s="104">
        <f t="shared" si="26"/>
        <v>9100</v>
      </c>
      <c r="BE30" s="104">
        <f t="shared" si="26"/>
        <v>8700</v>
      </c>
      <c r="BF30" s="104">
        <f t="shared" si="26"/>
        <v>9100</v>
      </c>
      <c r="BG30" s="104">
        <f t="shared" si="26"/>
        <v>8700</v>
      </c>
      <c r="BH30" s="104">
        <f t="shared" si="26"/>
        <v>8700</v>
      </c>
      <c r="BI30" s="104">
        <f t="shared" si="26"/>
        <v>9100</v>
      </c>
      <c r="BJ30" s="104">
        <f t="shared" si="26"/>
        <v>8700</v>
      </c>
      <c r="BK30" s="104">
        <f t="shared" si="26"/>
        <v>9100</v>
      </c>
      <c r="BL30" s="104">
        <f t="shared" si="26"/>
        <v>8700</v>
      </c>
      <c r="BM30" s="104">
        <f t="shared" si="26"/>
        <v>9100</v>
      </c>
      <c r="BN30" s="104">
        <f t="shared" si="26"/>
        <v>8700</v>
      </c>
      <c r="BO30" s="104">
        <f t="shared" si="26"/>
        <v>9100</v>
      </c>
      <c r="BP30" s="104">
        <f t="shared" si="26"/>
        <v>8700</v>
      </c>
      <c r="BQ30" s="104">
        <f t="shared" si="26"/>
        <v>8700</v>
      </c>
      <c r="BR30" s="104">
        <f t="shared" si="26"/>
        <v>9100</v>
      </c>
      <c r="BS30" s="104">
        <f t="shared" si="26"/>
        <v>8700</v>
      </c>
      <c r="BT30" s="104">
        <f t="shared" si="26"/>
        <v>9100</v>
      </c>
      <c r="BU30" s="104">
        <f t="shared" si="26"/>
        <v>8700</v>
      </c>
      <c r="BV30" s="104">
        <f t="shared" ref="BV30" si="27">SUM(BV26:BV29)</f>
        <v>9100</v>
      </c>
    </row>
    <row r="31" spans="1:74" s="31" customFormat="1" x14ac:dyDescent="0.2">
      <c r="A31" s="86"/>
      <c r="B31" s="83"/>
      <c r="C31" s="87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</row>
    <row r="32" spans="1:74" s="31" customFormat="1" x14ac:dyDescent="0.2">
      <c r="A32" s="86"/>
      <c r="B32" s="83"/>
      <c r="C32" s="87" t="s">
        <v>80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</row>
    <row r="33" spans="1:79" s="31" customFormat="1" x14ac:dyDescent="0.2">
      <c r="A33" s="86"/>
      <c r="B33" s="83"/>
      <c r="C33" s="87"/>
      <c r="D33" s="72"/>
      <c r="E33" s="72" t="s">
        <v>81</v>
      </c>
      <c r="F33" s="93">
        <v>110</v>
      </c>
      <c r="G33" s="72" t="s">
        <v>82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</row>
    <row r="34" spans="1:79" s="54" customFormat="1" x14ac:dyDescent="0.2">
      <c r="A34" s="94"/>
      <c r="B34" s="33"/>
      <c r="C34" s="95"/>
      <c r="D34" s="96"/>
      <c r="E34" s="96" t="s">
        <v>83</v>
      </c>
      <c r="F34" s="96"/>
      <c r="G34" s="96" t="s">
        <v>13</v>
      </c>
      <c r="H34" s="96"/>
      <c r="I34" s="96"/>
      <c r="J34" s="97">
        <v>0.6</v>
      </c>
      <c r="K34" s="97">
        <v>0.6</v>
      </c>
      <c r="L34" s="97">
        <v>0.6</v>
      </c>
      <c r="M34" s="97">
        <v>0.6</v>
      </c>
      <c r="N34" s="97">
        <v>0.7</v>
      </c>
      <c r="O34" s="97">
        <v>0.7</v>
      </c>
      <c r="P34" s="97">
        <v>0.7</v>
      </c>
      <c r="Q34" s="97">
        <v>0.7</v>
      </c>
      <c r="R34" s="97">
        <v>0.7</v>
      </c>
      <c r="S34" s="97">
        <v>0.7</v>
      </c>
      <c r="T34" s="97">
        <v>0.7</v>
      </c>
      <c r="U34" s="97">
        <v>0.7</v>
      </c>
      <c r="V34" s="97">
        <v>0.7</v>
      </c>
      <c r="W34" s="97">
        <v>0.7</v>
      </c>
      <c r="X34" s="97">
        <v>0.7</v>
      </c>
      <c r="Y34" s="97">
        <v>0.7</v>
      </c>
      <c r="Z34" s="97">
        <v>0.7</v>
      </c>
      <c r="AA34" s="97">
        <v>0.7</v>
      </c>
      <c r="AB34" s="97">
        <v>0.7</v>
      </c>
      <c r="AC34" s="97">
        <v>0.7</v>
      </c>
      <c r="AD34" s="97">
        <v>0.79</v>
      </c>
      <c r="AE34" s="97">
        <v>0.79</v>
      </c>
      <c r="AF34" s="97">
        <v>0.79</v>
      </c>
      <c r="AG34" s="97">
        <v>0.79</v>
      </c>
      <c r="AH34" s="97">
        <v>0.79</v>
      </c>
      <c r="AI34" s="97">
        <v>0.79</v>
      </c>
      <c r="AJ34" s="97">
        <v>0.79</v>
      </c>
      <c r="AK34" s="97">
        <v>0.79</v>
      </c>
      <c r="AL34" s="97">
        <v>0.79</v>
      </c>
      <c r="AM34" s="97">
        <v>0.79</v>
      </c>
      <c r="AN34" s="97">
        <v>0.79</v>
      </c>
      <c r="AO34" s="97">
        <v>0.79</v>
      </c>
      <c r="AP34" s="97">
        <v>0.79</v>
      </c>
      <c r="AQ34" s="97">
        <v>0.79</v>
      </c>
      <c r="AR34" s="97">
        <v>0.79</v>
      </c>
      <c r="AS34" s="97">
        <v>0.79</v>
      </c>
      <c r="AT34" s="97">
        <v>0.79</v>
      </c>
      <c r="AU34" s="97">
        <v>0.79</v>
      </c>
      <c r="AV34" s="97">
        <v>0.79</v>
      </c>
      <c r="AW34" s="97">
        <v>0.79</v>
      </c>
      <c r="AX34" s="97">
        <v>0.7</v>
      </c>
      <c r="AY34" s="97">
        <v>0.7</v>
      </c>
      <c r="AZ34" s="97">
        <v>0.7</v>
      </c>
      <c r="BA34" s="97">
        <v>0.7</v>
      </c>
      <c r="BB34" s="97">
        <v>0.7</v>
      </c>
      <c r="BC34" s="97">
        <v>0.7</v>
      </c>
      <c r="BD34" s="97">
        <v>0.7</v>
      </c>
      <c r="BE34" s="97">
        <v>0.7</v>
      </c>
      <c r="BF34" s="97">
        <v>0.65</v>
      </c>
      <c r="BG34" s="97">
        <v>0.65</v>
      </c>
      <c r="BH34" s="97">
        <v>0.65</v>
      </c>
      <c r="BI34" s="97">
        <v>0.65</v>
      </c>
      <c r="BJ34" s="97">
        <v>0.6</v>
      </c>
      <c r="BK34" s="97">
        <v>0.6</v>
      </c>
      <c r="BL34" s="97">
        <v>0.6</v>
      </c>
      <c r="BM34" s="97">
        <v>0.6</v>
      </c>
      <c r="BN34" s="97">
        <v>0.6</v>
      </c>
      <c r="BO34" s="97">
        <v>0.6</v>
      </c>
      <c r="BP34" s="97">
        <v>0.6</v>
      </c>
      <c r="BQ34" s="97">
        <v>0.6</v>
      </c>
      <c r="BR34" s="97">
        <v>0.6</v>
      </c>
      <c r="BS34" s="97">
        <v>0.6</v>
      </c>
      <c r="BT34" s="97">
        <v>0.6</v>
      </c>
      <c r="BU34" s="97">
        <v>0.6</v>
      </c>
      <c r="BV34" s="97">
        <v>0.6</v>
      </c>
      <c r="BW34" s="54">
        <v>0.6</v>
      </c>
      <c r="BX34" s="54">
        <v>0.6</v>
      </c>
      <c r="BY34" s="54">
        <v>0.6</v>
      </c>
      <c r="BZ34" s="54">
        <v>0.6</v>
      </c>
      <c r="CA34" s="54">
        <v>0.6</v>
      </c>
    </row>
    <row r="35" spans="1:79" s="31" customFormat="1" x14ac:dyDescent="0.2">
      <c r="A35" s="86"/>
      <c r="B35" s="83"/>
      <c r="C35" s="87"/>
      <c r="D35" s="72"/>
      <c r="E35" s="72" t="s">
        <v>73</v>
      </c>
      <c r="F35" s="72"/>
      <c r="G35" s="72" t="s">
        <v>74</v>
      </c>
      <c r="H35" s="72">
        <f xml:space="preserve"> SUM(J35:BV35)</f>
        <v>4994.0000000000018</v>
      </c>
      <c r="I35" s="72"/>
      <c r="J35" s="72">
        <f t="shared" ref="J35:AO35" si="28" xml:space="preserve"> $F33 * J34</f>
        <v>66</v>
      </c>
      <c r="K35" s="72">
        <f t="shared" si="28"/>
        <v>66</v>
      </c>
      <c r="L35" s="72">
        <f t="shared" si="28"/>
        <v>66</v>
      </c>
      <c r="M35" s="72">
        <f t="shared" si="28"/>
        <v>66</v>
      </c>
      <c r="N35" s="72">
        <f t="shared" si="28"/>
        <v>77</v>
      </c>
      <c r="O35" s="72">
        <f t="shared" si="28"/>
        <v>77</v>
      </c>
      <c r="P35" s="72">
        <f t="shared" si="28"/>
        <v>77</v>
      </c>
      <c r="Q35" s="72">
        <f t="shared" si="28"/>
        <v>77</v>
      </c>
      <c r="R35" s="72">
        <f t="shared" si="28"/>
        <v>77</v>
      </c>
      <c r="S35" s="72">
        <f t="shared" si="28"/>
        <v>77</v>
      </c>
      <c r="T35" s="72">
        <f t="shared" si="28"/>
        <v>77</v>
      </c>
      <c r="U35" s="72">
        <f t="shared" si="28"/>
        <v>77</v>
      </c>
      <c r="V35" s="72">
        <f t="shared" si="28"/>
        <v>77</v>
      </c>
      <c r="W35" s="72">
        <f t="shared" si="28"/>
        <v>77</v>
      </c>
      <c r="X35" s="72">
        <f t="shared" si="28"/>
        <v>77</v>
      </c>
      <c r="Y35" s="72">
        <f t="shared" si="28"/>
        <v>77</v>
      </c>
      <c r="Z35" s="72">
        <f t="shared" si="28"/>
        <v>77</v>
      </c>
      <c r="AA35" s="72">
        <f t="shared" si="28"/>
        <v>77</v>
      </c>
      <c r="AB35" s="72">
        <f t="shared" si="28"/>
        <v>77</v>
      </c>
      <c r="AC35" s="72">
        <f t="shared" si="28"/>
        <v>77</v>
      </c>
      <c r="AD35" s="72">
        <f t="shared" si="28"/>
        <v>86.9</v>
      </c>
      <c r="AE35" s="72">
        <f t="shared" si="28"/>
        <v>86.9</v>
      </c>
      <c r="AF35" s="72">
        <f t="shared" si="28"/>
        <v>86.9</v>
      </c>
      <c r="AG35" s="72">
        <f t="shared" si="28"/>
        <v>86.9</v>
      </c>
      <c r="AH35" s="72">
        <f t="shared" si="28"/>
        <v>86.9</v>
      </c>
      <c r="AI35" s="72">
        <f t="shared" si="28"/>
        <v>86.9</v>
      </c>
      <c r="AJ35" s="72">
        <f t="shared" si="28"/>
        <v>86.9</v>
      </c>
      <c r="AK35" s="72">
        <f t="shared" si="28"/>
        <v>86.9</v>
      </c>
      <c r="AL35" s="72">
        <f t="shared" si="28"/>
        <v>86.9</v>
      </c>
      <c r="AM35" s="72">
        <f t="shared" si="28"/>
        <v>86.9</v>
      </c>
      <c r="AN35" s="72">
        <f t="shared" si="28"/>
        <v>86.9</v>
      </c>
      <c r="AO35" s="72">
        <f t="shared" si="28"/>
        <v>86.9</v>
      </c>
      <c r="AP35" s="72">
        <f t="shared" ref="AP35:BU35" si="29" xml:space="preserve"> $F33 * AP34</f>
        <v>86.9</v>
      </c>
      <c r="AQ35" s="72">
        <f t="shared" si="29"/>
        <v>86.9</v>
      </c>
      <c r="AR35" s="72">
        <f t="shared" si="29"/>
        <v>86.9</v>
      </c>
      <c r="AS35" s="72">
        <f t="shared" si="29"/>
        <v>86.9</v>
      </c>
      <c r="AT35" s="72">
        <f t="shared" si="29"/>
        <v>86.9</v>
      </c>
      <c r="AU35" s="72">
        <f t="shared" si="29"/>
        <v>86.9</v>
      </c>
      <c r="AV35" s="72">
        <f t="shared" si="29"/>
        <v>86.9</v>
      </c>
      <c r="AW35" s="72">
        <f t="shared" si="29"/>
        <v>86.9</v>
      </c>
      <c r="AX35" s="72">
        <f t="shared" si="29"/>
        <v>77</v>
      </c>
      <c r="AY35" s="72">
        <f t="shared" si="29"/>
        <v>77</v>
      </c>
      <c r="AZ35" s="72">
        <f t="shared" si="29"/>
        <v>77</v>
      </c>
      <c r="BA35" s="72">
        <f t="shared" si="29"/>
        <v>77</v>
      </c>
      <c r="BB35" s="72">
        <f t="shared" si="29"/>
        <v>77</v>
      </c>
      <c r="BC35" s="72">
        <f t="shared" si="29"/>
        <v>77</v>
      </c>
      <c r="BD35" s="72">
        <f t="shared" si="29"/>
        <v>77</v>
      </c>
      <c r="BE35" s="72">
        <f t="shared" si="29"/>
        <v>77</v>
      </c>
      <c r="BF35" s="72">
        <f t="shared" si="29"/>
        <v>71.5</v>
      </c>
      <c r="BG35" s="72">
        <f t="shared" si="29"/>
        <v>71.5</v>
      </c>
      <c r="BH35" s="72">
        <f t="shared" si="29"/>
        <v>71.5</v>
      </c>
      <c r="BI35" s="72">
        <f t="shared" si="29"/>
        <v>71.5</v>
      </c>
      <c r="BJ35" s="72">
        <f t="shared" si="29"/>
        <v>66</v>
      </c>
      <c r="BK35" s="72">
        <f t="shared" si="29"/>
        <v>66</v>
      </c>
      <c r="BL35" s="72">
        <f t="shared" si="29"/>
        <v>66</v>
      </c>
      <c r="BM35" s="72">
        <f t="shared" si="29"/>
        <v>66</v>
      </c>
      <c r="BN35" s="72">
        <f t="shared" si="29"/>
        <v>66</v>
      </c>
      <c r="BO35" s="72">
        <f t="shared" si="29"/>
        <v>66</v>
      </c>
      <c r="BP35" s="72">
        <f t="shared" si="29"/>
        <v>66</v>
      </c>
      <c r="BQ35" s="72">
        <f t="shared" si="29"/>
        <v>66</v>
      </c>
      <c r="BR35" s="72">
        <f t="shared" si="29"/>
        <v>66</v>
      </c>
      <c r="BS35" s="72">
        <f t="shared" si="29"/>
        <v>66</v>
      </c>
      <c r="BT35" s="72">
        <f t="shared" si="29"/>
        <v>66</v>
      </c>
      <c r="BU35" s="72">
        <f t="shared" si="29"/>
        <v>66</v>
      </c>
      <c r="BV35" s="72">
        <f t="shared" ref="BV35" si="30" xml:space="preserve"> $F33 * BV34</f>
        <v>66</v>
      </c>
      <c r="BW35" s="31">
        <v>66</v>
      </c>
      <c r="BX35" s="31">
        <v>66</v>
      </c>
      <c r="BY35" s="31">
        <v>66</v>
      </c>
      <c r="BZ35" s="31">
        <v>66</v>
      </c>
      <c r="CA35" s="31">
        <v>66</v>
      </c>
    </row>
    <row r="36" spans="1:79" s="31" customFormat="1" x14ac:dyDescent="0.2">
      <c r="A36" s="86"/>
      <c r="B36" s="83"/>
      <c r="C36" s="87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</row>
    <row r="37" spans="1:79" s="31" customFormat="1" x14ac:dyDescent="0.2">
      <c r="A37" s="86"/>
      <c r="B37" s="83"/>
      <c r="C37" s="87"/>
      <c r="D37" s="72"/>
      <c r="E37" s="72" t="s">
        <v>84</v>
      </c>
      <c r="F37" s="93">
        <v>140</v>
      </c>
      <c r="G37" s="72" t="s">
        <v>82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</row>
    <row r="38" spans="1:79" s="54" customFormat="1" x14ac:dyDescent="0.2">
      <c r="A38" s="94"/>
      <c r="B38" s="33"/>
      <c r="C38" s="95"/>
      <c r="D38" s="96"/>
      <c r="E38" s="96" t="s">
        <v>85</v>
      </c>
      <c r="F38" s="96"/>
      <c r="G38" s="96" t="s">
        <v>13</v>
      </c>
      <c r="H38" s="96"/>
      <c r="I38" s="96"/>
      <c r="J38" s="97">
        <v>0.7</v>
      </c>
      <c r="K38" s="97">
        <v>0.7</v>
      </c>
      <c r="L38" s="97">
        <v>0.7</v>
      </c>
      <c r="M38" s="97">
        <v>0.7</v>
      </c>
      <c r="N38" s="97">
        <v>0.7</v>
      </c>
      <c r="O38" s="97">
        <v>0.7</v>
      </c>
      <c r="P38" s="97">
        <v>0.7</v>
      </c>
      <c r="Q38" s="97">
        <v>0.7</v>
      </c>
      <c r="R38" s="97">
        <v>0.7</v>
      </c>
      <c r="S38" s="97">
        <v>0.7</v>
      </c>
      <c r="T38" s="97">
        <v>0.66</v>
      </c>
      <c r="U38" s="97">
        <v>0.66</v>
      </c>
      <c r="V38" s="97">
        <v>0.66</v>
      </c>
      <c r="W38" s="97">
        <v>0.66</v>
      </c>
      <c r="X38" s="97">
        <v>0.66</v>
      </c>
      <c r="Y38" s="97">
        <v>0.66</v>
      </c>
      <c r="Z38" s="97">
        <v>0.66</v>
      </c>
      <c r="AA38" s="97">
        <v>0.66</v>
      </c>
      <c r="AB38" s="97">
        <v>0.66</v>
      </c>
      <c r="AC38" s="97">
        <v>0.66</v>
      </c>
      <c r="AD38" s="97">
        <v>0.68</v>
      </c>
      <c r="AE38" s="97">
        <v>0.68</v>
      </c>
      <c r="AF38" s="97">
        <v>0.68</v>
      </c>
      <c r="AG38" s="97">
        <v>0.68</v>
      </c>
      <c r="AH38" s="97">
        <v>0.68</v>
      </c>
      <c r="AI38" s="97">
        <v>0.68</v>
      </c>
      <c r="AJ38" s="97">
        <v>0.68</v>
      </c>
      <c r="AK38" s="97">
        <v>0.68</v>
      </c>
      <c r="AL38" s="97">
        <v>0.68</v>
      </c>
      <c r="AM38" s="97">
        <v>0.68</v>
      </c>
      <c r="AN38" s="97">
        <v>0.7</v>
      </c>
      <c r="AO38" s="97">
        <v>0.7</v>
      </c>
      <c r="AP38" s="97">
        <v>0.7</v>
      </c>
      <c r="AQ38" s="97">
        <v>0.7</v>
      </c>
      <c r="AR38" s="97">
        <v>0.7</v>
      </c>
      <c r="AS38" s="97">
        <v>0.7</v>
      </c>
      <c r="AT38" s="97">
        <v>0.7</v>
      </c>
      <c r="AU38" s="97">
        <v>0.7</v>
      </c>
      <c r="AV38" s="97">
        <v>0.7</v>
      </c>
      <c r="AW38" s="97">
        <v>0.7</v>
      </c>
      <c r="AX38" s="97">
        <v>0.72</v>
      </c>
      <c r="AY38" s="97">
        <v>0.72</v>
      </c>
      <c r="AZ38" s="97">
        <v>0.72</v>
      </c>
      <c r="BA38" s="97">
        <v>0.72</v>
      </c>
      <c r="BB38" s="97">
        <v>0.72</v>
      </c>
      <c r="BC38" s="97">
        <v>0.72</v>
      </c>
      <c r="BD38" s="97">
        <v>0.72</v>
      </c>
      <c r="BE38" s="97">
        <v>0.72</v>
      </c>
      <c r="BF38" s="97">
        <v>0.72</v>
      </c>
      <c r="BG38" s="97">
        <v>0.72</v>
      </c>
      <c r="BH38" s="97">
        <v>0.72</v>
      </c>
      <c r="BI38" s="97">
        <v>0.72</v>
      </c>
      <c r="BJ38" s="97">
        <v>0.72</v>
      </c>
      <c r="BK38" s="97">
        <v>0.72</v>
      </c>
      <c r="BL38" s="97">
        <v>0.72</v>
      </c>
      <c r="BM38" s="97">
        <v>0.72</v>
      </c>
      <c r="BN38" s="97">
        <v>0.72</v>
      </c>
      <c r="BO38" s="97">
        <v>0.72</v>
      </c>
      <c r="BP38" s="97">
        <v>0.72</v>
      </c>
      <c r="BQ38" s="97">
        <v>0.72</v>
      </c>
      <c r="BR38" s="97">
        <v>0.72</v>
      </c>
      <c r="BS38" s="97">
        <v>0.72</v>
      </c>
      <c r="BT38" s="97">
        <v>0.72</v>
      </c>
      <c r="BU38" s="97">
        <v>0.72</v>
      </c>
      <c r="BV38" s="97">
        <v>0.72</v>
      </c>
      <c r="BW38" s="54">
        <v>0.72</v>
      </c>
      <c r="BX38" s="54">
        <v>0.72</v>
      </c>
      <c r="BY38" s="54">
        <v>0.72</v>
      </c>
      <c r="BZ38" s="54">
        <v>0.72</v>
      </c>
      <c r="CA38" s="54">
        <v>0.72</v>
      </c>
    </row>
    <row r="39" spans="1:79" s="31" customFormat="1" x14ac:dyDescent="0.2">
      <c r="A39" s="86"/>
      <c r="B39" s="83"/>
      <c r="C39" s="87"/>
      <c r="D39" s="72"/>
      <c r="E39" s="72" t="s">
        <v>76</v>
      </c>
      <c r="F39" s="72"/>
      <c r="G39" s="72" t="s">
        <v>74</v>
      </c>
      <c r="H39" s="72">
        <f xml:space="preserve"> SUM(J39:BV39)</f>
        <v>6356.0000000000036</v>
      </c>
      <c r="I39" s="72"/>
      <c r="J39" s="72">
        <f t="shared" ref="J39:AO39" si="31" xml:space="preserve"> $F37 * J38</f>
        <v>98</v>
      </c>
      <c r="K39" s="72">
        <f t="shared" si="31"/>
        <v>98</v>
      </c>
      <c r="L39" s="72">
        <f t="shared" si="31"/>
        <v>98</v>
      </c>
      <c r="M39" s="72">
        <f t="shared" si="31"/>
        <v>98</v>
      </c>
      <c r="N39" s="72">
        <f t="shared" si="31"/>
        <v>98</v>
      </c>
      <c r="O39" s="72">
        <f t="shared" si="31"/>
        <v>98</v>
      </c>
      <c r="P39" s="72">
        <f t="shared" si="31"/>
        <v>98</v>
      </c>
      <c r="Q39" s="72">
        <f t="shared" si="31"/>
        <v>98</v>
      </c>
      <c r="R39" s="72">
        <f t="shared" si="31"/>
        <v>98</v>
      </c>
      <c r="S39" s="72">
        <f t="shared" si="31"/>
        <v>98</v>
      </c>
      <c r="T39" s="72">
        <f t="shared" si="31"/>
        <v>92.4</v>
      </c>
      <c r="U39" s="72">
        <f t="shared" si="31"/>
        <v>92.4</v>
      </c>
      <c r="V39" s="72">
        <f t="shared" si="31"/>
        <v>92.4</v>
      </c>
      <c r="W39" s="72">
        <f t="shared" si="31"/>
        <v>92.4</v>
      </c>
      <c r="X39" s="72">
        <f t="shared" si="31"/>
        <v>92.4</v>
      </c>
      <c r="Y39" s="72">
        <f t="shared" si="31"/>
        <v>92.4</v>
      </c>
      <c r="Z39" s="72">
        <f t="shared" si="31"/>
        <v>92.4</v>
      </c>
      <c r="AA39" s="72">
        <f t="shared" si="31"/>
        <v>92.4</v>
      </c>
      <c r="AB39" s="72">
        <f t="shared" si="31"/>
        <v>92.4</v>
      </c>
      <c r="AC39" s="72">
        <f t="shared" si="31"/>
        <v>92.4</v>
      </c>
      <c r="AD39" s="72">
        <f t="shared" si="31"/>
        <v>95.2</v>
      </c>
      <c r="AE39" s="72">
        <f t="shared" si="31"/>
        <v>95.2</v>
      </c>
      <c r="AF39" s="72">
        <f t="shared" si="31"/>
        <v>95.2</v>
      </c>
      <c r="AG39" s="72">
        <f t="shared" si="31"/>
        <v>95.2</v>
      </c>
      <c r="AH39" s="72">
        <f t="shared" si="31"/>
        <v>95.2</v>
      </c>
      <c r="AI39" s="72">
        <f t="shared" si="31"/>
        <v>95.2</v>
      </c>
      <c r="AJ39" s="72">
        <f t="shared" si="31"/>
        <v>95.2</v>
      </c>
      <c r="AK39" s="72">
        <f t="shared" si="31"/>
        <v>95.2</v>
      </c>
      <c r="AL39" s="72">
        <f t="shared" si="31"/>
        <v>95.2</v>
      </c>
      <c r="AM39" s="72">
        <f t="shared" si="31"/>
        <v>95.2</v>
      </c>
      <c r="AN39" s="72">
        <f t="shared" si="31"/>
        <v>98</v>
      </c>
      <c r="AO39" s="72">
        <f t="shared" si="31"/>
        <v>98</v>
      </c>
      <c r="AP39" s="72">
        <f t="shared" ref="AP39:BU39" si="32" xml:space="preserve"> $F37 * AP38</f>
        <v>98</v>
      </c>
      <c r="AQ39" s="72">
        <f t="shared" si="32"/>
        <v>98</v>
      </c>
      <c r="AR39" s="72">
        <f t="shared" si="32"/>
        <v>98</v>
      </c>
      <c r="AS39" s="72">
        <f t="shared" si="32"/>
        <v>98</v>
      </c>
      <c r="AT39" s="72">
        <f t="shared" si="32"/>
        <v>98</v>
      </c>
      <c r="AU39" s="72">
        <f t="shared" si="32"/>
        <v>98</v>
      </c>
      <c r="AV39" s="72">
        <f t="shared" si="32"/>
        <v>98</v>
      </c>
      <c r="AW39" s="72">
        <f t="shared" si="32"/>
        <v>98</v>
      </c>
      <c r="AX39" s="72">
        <f t="shared" si="32"/>
        <v>100.8</v>
      </c>
      <c r="AY39" s="72">
        <f t="shared" si="32"/>
        <v>100.8</v>
      </c>
      <c r="AZ39" s="72">
        <f t="shared" si="32"/>
        <v>100.8</v>
      </c>
      <c r="BA39" s="72">
        <f t="shared" si="32"/>
        <v>100.8</v>
      </c>
      <c r="BB39" s="72">
        <f t="shared" si="32"/>
        <v>100.8</v>
      </c>
      <c r="BC39" s="72">
        <f t="shared" si="32"/>
        <v>100.8</v>
      </c>
      <c r="BD39" s="72">
        <f t="shared" si="32"/>
        <v>100.8</v>
      </c>
      <c r="BE39" s="72">
        <f t="shared" si="32"/>
        <v>100.8</v>
      </c>
      <c r="BF39" s="72">
        <f t="shared" si="32"/>
        <v>100.8</v>
      </c>
      <c r="BG39" s="72">
        <f t="shared" si="32"/>
        <v>100.8</v>
      </c>
      <c r="BH39" s="72">
        <f t="shared" si="32"/>
        <v>100.8</v>
      </c>
      <c r="BI39" s="72">
        <f t="shared" si="32"/>
        <v>100.8</v>
      </c>
      <c r="BJ39" s="72">
        <f t="shared" si="32"/>
        <v>100.8</v>
      </c>
      <c r="BK39" s="72">
        <f t="shared" si="32"/>
        <v>100.8</v>
      </c>
      <c r="BL39" s="72">
        <f t="shared" si="32"/>
        <v>100.8</v>
      </c>
      <c r="BM39" s="72">
        <f t="shared" si="32"/>
        <v>100.8</v>
      </c>
      <c r="BN39" s="72">
        <f t="shared" si="32"/>
        <v>100.8</v>
      </c>
      <c r="BO39" s="72">
        <f t="shared" si="32"/>
        <v>100.8</v>
      </c>
      <c r="BP39" s="72">
        <f t="shared" si="32"/>
        <v>100.8</v>
      </c>
      <c r="BQ39" s="72">
        <f t="shared" si="32"/>
        <v>100.8</v>
      </c>
      <c r="BR39" s="72">
        <f t="shared" si="32"/>
        <v>100.8</v>
      </c>
      <c r="BS39" s="72">
        <f t="shared" si="32"/>
        <v>100.8</v>
      </c>
      <c r="BT39" s="72">
        <f t="shared" si="32"/>
        <v>100.8</v>
      </c>
      <c r="BU39" s="72">
        <f t="shared" si="32"/>
        <v>100.8</v>
      </c>
      <c r="BV39" s="72">
        <f t="shared" ref="BV39" si="33" xml:space="preserve"> $F37 * BV38</f>
        <v>100.8</v>
      </c>
      <c r="BW39" s="31">
        <v>100.8</v>
      </c>
      <c r="BX39" s="31">
        <v>100.8</v>
      </c>
      <c r="BY39" s="31">
        <v>100.8</v>
      </c>
      <c r="BZ39" s="31">
        <v>100.8</v>
      </c>
      <c r="CA39" s="31">
        <v>100.8</v>
      </c>
    </row>
    <row r="40" spans="1:79" s="31" customFormat="1" x14ac:dyDescent="0.2">
      <c r="A40" s="86"/>
      <c r="B40" s="83"/>
      <c r="C40" s="87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</row>
    <row r="41" spans="1:79" s="31" customFormat="1" x14ac:dyDescent="0.2">
      <c r="A41" s="86"/>
      <c r="B41" s="83"/>
      <c r="C41" s="87"/>
      <c r="D41" s="72"/>
      <c r="E41" s="72" t="s">
        <v>86</v>
      </c>
      <c r="F41" s="93">
        <v>250</v>
      </c>
      <c r="G41" s="72" t="s">
        <v>82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</row>
    <row r="42" spans="1:79" s="54" customFormat="1" x14ac:dyDescent="0.2">
      <c r="A42" s="94"/>
      <c r="B42" s="33"/>
      <c r="C42" s="95"/>
      <c r="D42" s="96"/>
      <c r="E42" s="96" t="s">
        <v>87</v>
      </c>
      <c r="F42" s="96"/>
      <c r="G42" s="96" t="s">
        <v>13</v>
      </c>
      <c r="H42" s="96"/>
      <c r="I42" s="96"/>
      <c r="J42" s="97">
        <v>0.65</v>
      </c>
      <c r="K42" s="97">
        <v>0.6</v>
      </c>
      <c r="L42" s="97">
        <v>0.65</v>
      </c>
      <c r="M42" s="97">
        <v>0.6</v>
      </c>
      <c r="N42" s="97">
        <v>0.65</v>
      </c>
      <c r="O42" s="97">
        <v>0.6</v>
      </c>
      <c r="P42" s="97">
        <v>0.65</v>
      </c>
      <c r="Q42" s="97">
        <v>0.6</v>
      </c>
      <c r="R42" s="97">
        <v>0.65</v>
      </c>
      <c r="S42" s="97">
        <v>0.6</v>
      </c>
      <c r="T42" s="97">
        <v>0.65</v>
      </c>
      <c r="U42" s="97">
        <v>0.6</v>
      </c>
      <c r="V42" s="97">
        <v>0.65</v>
      </c>
      <c r="W42" s="97">
        <v>0.6</v>
      </c>
      <c r="X42" s="97">
        <v>0.65</v>
      </c>
      <c r="Y42" s="97">
        <v>0.6</v>
      </c>
      <c r="Z42" s="97">
        <v>0.65</v>
      </c>
      <c r="AA42" s="97">
        <v>0.6</v>
      </c>
      <c r="AB42" s="97">
        <v>0.65</v>
      </c>
      <c r="AC42" s="97">
        <v>0.6</v>
      </c>
      <c r="AD42" s="97">
        <v>0.65</v>
      </c>
      <c r="AE42" s="97">
        <v>0.6</v>
      </c>
      <c r="AF42" s="97">
        <v>0.65</v>
      </c>
      <c r="AG42" s="97">
        <v>0.6</v>
      </c>
      <c r="AH42" s="97">
        <v>0.65</v>
      </c>
      <c r="AI42" s="97">
        <v>0.6</v>
      </c>
      <c r="AJ42" s="97">
        <v>0.65</v>
      </c>
      <c r="AK42" s="97">
        <v>0.6</v>
      </c>
      <c r="AL42" s="97">
        <v>0.65</v>
      </c>
      <c r="AM42" s="97">
        <v>0.6</v>
      </c>
      <c r="AN42" s="97">
        <v>0.65</v>
      </c>
      <c r="AO42" s="97">
        <v>0.6</v>
      </c>
      <c r="AP42" s="97">
        <v>0.65</v>
      </c>
      <c r="AQ42" s="97">
        <v>0.6</v>
      </c>
      <c r="AR42" s="97">
        <v>0.65</v>
      </c>
      <c r="AS42" s="97">
        <v>0.6</v>
      </c>
      <c r="AT42" s="97">
        <v>0.65</v>
      </c>
      <c r="AU42" s="97">
        <v>0.6</v>
      </c>
      <c r="AV42" s="97">
        <v>0.65</v>
      </c>
      <c r="AW42" s="97">
        <v>0.6</v>
      </c>
      <c r="AX42" s="97">
        <v>0.65</v>
      </c>
      <c r="AY42" s="97">
        <v>0.6</v>
      </c>
      <c r="AZ42" s="97">
        <v>0.65</v>
      </c>
      <c r="BA42" s="97">
        <v>0.6</v>
      </c>
      <c r="BB42" s="97">
        <v>0.65</v>
      </c>
      <c r="BC42" s="97">
        <v>0.6</v>
      </c>
      <c r="BD42" s="97">
        <v>0.65</v>
      </c>
      <c r="BE42" s="97">
        <v>0.6</v>
      </c>
      <c r="BF42" s="97">
        <v>0.65</v>
      </c>
      <c r="BG42" s="97">
        <v>0.6</v>
      </c>
      <c r="BH42" s="97">
        <v>0.65</v>
      </c>
      <c r="BI42" s="97">
        <v>0.6</v>
      </c>
      <c r="BJ42" s="97">
        <v>0.65</v>
      </c>
      <c r="BK42" s="97">
        <v>0.6</v>
      </c>
      <c r="BL42" s="97">
        <v>0.65</v>
      </c>
      <c r="BM42" s="97">
        <v>0.6</v>
      </c>
      <c r="BN42" s="97">
        <v>0.65</v>
      </c>
      <c r="BO42" s="97">
        <v>0.6</v>
      </c>
      <c r="BP42" s="97">
        <v>0.65</v>
      </c>
      <c r="BQ42" s="97">
        <v>0.6</v>
      </c>
      <c r="BR42" s="97">
        <v>0.65</v>
      </c>
      <c r="BS42" s="97">
        <v>0.6</v>
      </c>
      <c r="BT42" s="97">
        <v>0.65</v>
      </c>
      <c r="BU42" s="97">
        <v>0.6</v>
      </c>
      <c r="BV42" s="97">
        <v>0.65</v>
      </c>
      <c r="BW42" s="54">
        <v>0.6</v>
      </c>
      <c r="BX42" s="54">
        <v>0.65</v>
      </c>
      <c r="BY42" s="54">
        <v>0.6</v>
      </c>
      <c r="BZ42" s="54">
        <v>0.65</v>
      </c>
      <c r="CA42" s="54">
        <v>0.6</v>
      </c>
    </row>
    <row r="43" spans="1:79" s="31" customFormat="1" x14ac:dyDescent="0.2">
      <c r="A43" s="86"/>
      <c r="B43" s="83"/>
      <c r="C43" s="87"/>
      <c r="D43" s="72"/>
      <c r="E43" s="72" t="s">
        <v>77</v>
      </c>
      <c r="F43" s="72"/>
      <c r="G43" s="72" t="s">
        <v>74</v>
      </c>
      <c r="H43" s="72">
        <f xml:space="preserve"> SUM(J43:BV43)</f>
        <v>10162.5</v>
      </c>
      <c r="I43" s="72"/>
      <c r="J43" s="72">
        <f t="shared" ref="J43:AO43" si="34" xml:space="preserve"> $F41 * J42</f>
        <v>162.5</v>
      </c>
      <c r="K43" s="72">
        <f t="shared" si="34"/>
        <v>150</v>
      </c>
      <c r="L43" s="72">
        <f t="shared" si="34"/>
        <v>162.5</v>
      </c>
      <c r="M43" s="72">
        <f t="shared" si="34"/>
        <v>150</v>
      </c>
      <c r="N43" s="72">
        <f t="shared" si="34"/>
        <v>162.5</v>
      </c>
      <c r="O43" s="72">
        <f t="shared" si="34"/>
        <v>150</v>
      </c>
      <c r="P43" s="72">
        <f t="shared" si="34"/>
        <v>162.5</v>
      </c>
      <c r="Q43" s="72">
        <f t="shared" si="34"/>
        <v>150</v>
      </c>
      <c r="R43" s="72">
        <f t="shared" si="34"/>
        <v>162.5</v>
      </c>
      <c r="S43" s="72">
        <f t="shared" si="34"/>
        <v>150</v>
      </c>
      <c r="T43" s="72">
        <f t="shared" si="34"/>
        <v>162.5</v>
      </c>
      <c r="U43" s="72">
        <f t="shared" si="34"/>
        <v>150</v>
      </c>
      <c r="V43" s="72">
        <f t="shared" si="34"/>
        <v>162.5</v>
      </c>
      <c r="W43" s="72">
        <f t="shared" si="34"/>
        <v>150</v>
      </c>
      <c r="X43" s="72">
        <f t="shared" si="34"/>
        <v>162.5</v>
      </c>
      <c r="Y43" s="72">
        <f t="shared" si="34"/>
        <v>150</v>
      </c>
      <c r="Z43" s="72">
        <f t="shared" si="34"/>
        <v>162.5</v>
      </c>
      <c r="AA43" s="72">
        <f t="shared" si="34"/>
        <v>150</v>
      </c>
      <c r="AB43" s="72">
        <f t="shared" si="34"/>
        <v>162.5</v>
      </c>
      <c r="AC43" s="72">
        <f t="shared" si="34"/>
        <v>150</v>
      </c>
      <c r="AD43" s="72">
        <f t="shared" si="34"/>
        <v>162.5</v>
      </c>
      <c r="AE43" s="72">
        <f t="shared" si="34"/>
        <v>150</v>
      </c>
      <c r="AF43" s="72">
        <f t="shared" si="34"/>
        <v>162.5</v>
      </c>
      <c r="AG43" s="72">
        <f t="shared" si="34"/>
        <v>150</v>
      </c>
      <c r="AH43" s="72">
        <f t="shared" si="34"/>
        <v>162.5</v>
      </c>
      <c r="AI43" s="72">
        <f t="shared" si="34"/>
        <v>150</v>
      </c>
      <c r="AJ43" s="72">
        <f t="shared" si="34"/>
        <v>162.5</v>
      </c>
      <c r="AK43" s="72">
        <f t="shared" si="34"/>
        <v>150</v>
      </c>
      <c r="AL43" s="72">
        <f t="shared" si="34"/>
        <v>162.5</v>
      </c>
      <c r="AM43" s="72">
        <f t="shared" si="34"/>
        <v>150</v>
      </c>
      <c r="AN43" s="72">
        <f t="shared" si="34"/>
        <v>162.5</v>
      </c>
      <c r="AO43" s="72">
        <f t="shared" si="34"/>
        <v>150</v>
      </c>
      <c r="AP43" s="72">
        <f t="shared" ref="AP43:BU43" si="35" xml:space="preserve"> $F41 * AP42</f>
        <v>162.5</v>
      </c>
      <c r="AQ43" s="72">
        <f t="shared" si="35"/>
        <v>150</v>
      </c>
      <c r="AR43" s="72">
        <f t="shared" si="35"/>
        <v>162.5</v>
      </c>
      <c r="AS43" s="72">
        <f t="shared" si="35"/>
        <v>150</v>
      </c>
      <c r="AT43" s="72">
        <f t="shared" si="35"/>
        <v>162.5</v>
      </c>
      <c r="AU43" s="72">
        <f t="shared" si="35"/>
        <v>150</v>
      </c>
      <c r="AV43" s="72">
        <f t="shared" si="35"/>
        <v>162.5</v>
      </c>
      <c r="AW43" s="72">
        <f t="shared" si="35"/>
        <v>150</v>
      </c>
      <c r="AX43" s="72">
        <f t="shared" si="35"/>
        <v>162.5</v>
      </c>
      <c r="AY43" s="72">
        <f t="shared" si="35"/>
        <v>150</v>
      </c>
      <c r="AZ43" s="72">
        <f t="shared" si="35"/>
        <v>162.5</v>
      </c>
      <c r="BA43" s="72">
        <f t="shared" si="35"/>
        <v>150</v>
      </c>
      <c r="BB43" s="72">
        <f t="shared" si="35"/>
        <v>162.5</v>
      </c>
      <c r="BC43" s="72">
        <f t="shared" si="35"/>
        <v>150</v>
      </c>
      <c r="BD43" s="72">
        <f t="shared" si="35"/>
        <v>162.5</v>
      </c>
      <c r="BE43" s="72">
        <f t="shared" si="35"/>
        <v>150</v>
      </c>
      <c r="BF43" s="72">
        <f t="shared" si="35"/>
        <v>162.5</v>
      </c>
      <c r="BG43" s="72">
        <f t="shared" si="35"/>
        <v>150</v>
      </c>
      <c r="BH43" s="72">
        <f t="shared" si="35"/>
        <v>162.5</v>
      </c>
      <c r="BI43" s="72">
        <f t="shared" si="35"/>
        <v>150</v>
      </c>
      <c r="BJ43" s="72">
        <f t="shared" si="35"/>
        <v>162.5</v>
      </c>
      <c r="BK43" s="72">
        <f t="shared" si="35"/>
        <v>150</v>
      </c>
      <c r="BL43" s="72">
        <f t="shared" si="35"/>
        <v>162.5</v>
      </c>
      <c r="BM43" s="72">
        <f t="shared" si="35"/>
        <v>150</v>
      </c>
      <c r="BN43" s="72">
        <f t="shared" si="35"/>
        <v>162.5</v>
      </c>
      <c r="BO43" s="72">
        <f t="shared" si="35"/>
        <v>150</v>
      </c>
      <c r="BP43" s="72">
        <f t="shared" si="35"/>
        <v>162.5</v>
      </c>
      <c r="BQ43" s="72">
        <f t="shared" si="35"/>
        <v>150</v>
      </c>
      <c r="BR43" s="72">
        <f t="shared" si="35"/>
        <v>162.5</v>
      </c>
      <c r="BS43" s="72">
        <f t="shared" si="35"/>
        <v>150</v>
      </c>
      <c r="BT43" s="72">
        <f t="shared" si="35"/>
        <v>162.5</v>
      </c>
      <c r="BU43" s="72">
        <f t="shared" si="35"/>
        <v>150</v>
      </c>
      <c r="BV43" s="72">
        <f t="shared" ref="BV43" si="36" xml:space="preserve"> $F41 * BV42</f>
        <v>162.5</v>
      </c>
      <c r="BW43" s="31">
        <v>150</v>
      </c>
      <c r="BX43" s="31">
        <v>162.5</v>
      </c>
      <c r="BY43" s="31">
        <v>150</v>
      </c>
      <c r="BZ43" s="31">
        <v>162.5</v>
      </c>
      <c r="CA43" s="31">
        <v>150</v>
      </c>
    </row>
    <row r="44" spans="1:79" s="31" customFormat="1" x14ac:dyDescent="0.2">
      <c r="A44" s="86"/>
      <c r="B44" s="83"/>
      <c r="C44" s="87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</row>
    <row r="45" spans="1:79" s="31" customFormat="1" x14ac:dyDescent="0.2">
      <c r="A45" s="86"/>
      <c r="B45" s="83"/>
      <c r="C45" s="87"/>
      <c r="D45" s="72"/>
      <c r="E45" s="72" t="s">
        <v>88</v>
      </c>
      <c r="F45" s="93">
        <v>280</v>
      </c>
      <c r="G45" s="72" t="s">
        <v>82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</row>
    <row r="46" spans="1:79" s="54" customFormat="1" x14ac:dyDescent="0.2">
      <c r="A46" s="94"/>
      <c r="B46" s="33"/>
      <c r="C46" s="95"/>
      <c r="D46" s="96"/>
      <c r="E46" s="96" t="s">
        <v>89</v>
      </c>
      <c r="F46" s="96"/>
      <c r="G46" s="96" t="s">
        <v>13</v>
      </c>
      <c r="H46" s="96"/>
      <c r="I46" s="96"/>
      <c r="J46" s="97">
        <v>0.65</v>
      </c>
      <c r="K46" s="97">
        <v>0.65</v>
      </c>
      <c r="L46" s="97">
        <v>0.65</v>
      </c>
      <c r="M46" s="97">
        <v>0.65</v>
      </c>
      <c r="N46" s="97">
        <v>0.65</v>
      </c>
      <c r="O46" s="97">
        <v>0.65</v>
      </c>
      <c r="P46" s="97">
        <v>0.65</v>
      </c>
      <c r="Q46" s="97">
        <v>0.65</v>
      </c>
      <c r="R46" s="97">
        <v>0.65</v>
      </c>
      <c r="S46" s="97">
        <v>0.65</v>
      </c>
      <c r="T46" s="97">
        <v>0.65</v>
      </c>
      <c r="U46" s="97">
        <v>0.65</v>
      </c>
      <c r="V46" s="97">
        <v>0.65</v>
      </c>
      <c r="W46" s="97">
        <v>0.65</v>
      </c>
      <c r="X46" s="97">
        <v>0.65</v>
      </c>
      <c r="Y46" s="97">
        <v>0.65</v>
      </c>
      <c r="Z46" s="97">
        <v>0.65</v>
      </c>
      <c r="AA46" s="97">
        <v>0.65</v>
      </c>
      <c r="AB46" s="97">
        <v>0.65</v>
      </c>
      <c r="AC46" s="97">
        <v>0.65</v>
      </c>
      <c r="AD46" s="97">
        <v>0.65</v>
      </c>
      <c r="AE46" s="97">
        <v>0.65</v>
      </c>
      <c r="AF46" s="97">
        <v>0.65</v>
      </c>
      <c r="AG46" s="97">
        <v>0.65</v>
      </c>
      <c r="AH46" s="97">
        <v>0.65</v>
      </c>
      <c r="AI46" s="97">
        <v>0.65</v>
      </c>
      <c r="AJ46" s="97">
        <v>0.65</v>
      </c>
      <c r="AK46" s="97">
        <v>0.65</v>
      </c>
      <c r="AL46" s="97">
        <v>0.65</v>
      </c>
      <c r="AM46" s="97">
        <v>0.65</v>
      </c>
      <c r="AN46" s="97">
        <v>0.65</v>
      </c>
      <c r="AO46" s="97">
        <v>0.65</v>
      </c>
      <c r="AP46" s="97">
        <v>0.65</v>
      </c>
      <c r="AQ46" s="97">
        <v>0.65</v>
      </c>
      <c r="AR46" s="97">
        <v>0.65</v>
      </c>
      <c r="AS46" s="97">
        <v>0.65</v>
      </c>
      <c r="AT46" s="97">
        <v>0.65</v>
      </c>
      <c r="AU46" s="97">
        <v>0.65</v>
      </c>
      <c r="AV46" s="97">
        <v>0.65</v>
      </c>
      <c r="AW46" s="97">
        <v>0.65</v>
      </c>
      <c r="AX46" s="97">
        <v>0.7</v>
      </c>
      <c r="AY46" s="97">
        <v>0.7</v>
      </c>
      <c r="AZ46" s="97">
        <v>0.7</v>
      </c>
      <c r="BA46" s="97">
        <v>0.7</v>
      </c>
      <c r="BB46" s="97">
        <v>0.7</v>
      </c>
      <c r="BC46" s="97">
        <v>0.7</v>
      </c>
      <c r="BD46" s="97">
        <v>0.7</v>
      </c>
      <c r="BE46" s="97">
        <v>0.7</v>
      </c>
      <c r="BF46" s="97">
        <v>0.7</v>
      </c>
      <c r="BG46" s="97">
        <v>0.7</v>
      </c>
      <c r="BH46" s="97">
        <v>0.7</v>
      </c>
      <c r="BI46" s="97">
        <v>0.7</v>
      </c>
      <c r="BJ46" s="97">
        <v>0.7</v>
      </c>
      <c r="BK46" s="97">
        <v>0.7</v>
      </c>
      <c r="BL46" s="97">
        <v>0.7</v>
      </c>
      <c r="BM46" s="97">
        <v>0.7</v>
      </c>
      <c r="BN46" s="97">
        <v>0.7</v>
      </c>
      <c r="BO46" s="97">
        <v>0.7</v>
      </c>
      <c r="BP46" s="97">
        <v>0.7</v>
      </c>
      <c r="BQ46" s="97">
        <v>0.7</v>
      </c>
      <c r="BR46" s="97">
        <v>0.7</v>
      </c>
      <c r="BS46" s="97">
        <v>0.7</v>
      </c>
      <c r="BT46" s="97">
        <v>0.7</v>
      </c>
      <c r="BU46" s="97">
        <v>0.7</v>
      </c>
      <c r="BV46" s="97">
        <v>0.7</v>
      </c>
      <c r="BW46" s="54">
        <v>0.7</v>
      </c>
      <c r="BX46" s="54">
        <v>0.7</v>
      </c>
      <c r="BY46" s="54">
        <v>0.7</v>
      </c>
      <c r="BZ46" s="54">
        <v>0.7</v>
      </c>
      <c r="CA46" s="54">
        <v>0.7</v>
      </c>
    </row>
    <row r="47" spans="1:79" s="31" customFormat="1" x14ac:dyDescent="0.2">
      <c r="A47" s="86"/>
      <c r="B47" s="83"/>
      <c r="C47" s="87"/>
      <c r="D47" s="72"/>
      <c r="E47" s="72" t="s">
        <v>78</v>
      </c>
      <c r="F47" s="72"/>
      <c r="G47" s="72" t="s">
        <v>74</v>
      </c>
      <c r="H47" s="72">
        <f xml:space="preserve"> SUM(J47:BV47)</f>
        <v>12180</v>
      </c>
      <c r="I47" s="72"/>
      <c r="J47" s="72">
        <f t="shared" ref="J47:AO47" si="37" xml:space="preserve"> $F45 * J46</f>
        <v>182</v>
      </c>
      <c r="K47" s="72">
        <f t="shared" si="37"/>
        <v>182</v>
      </c>
      <c r="L47" s="72">
        <f t="shared" si="37"/>
        <v>182</v>
      </c>
      <c r="M47" s="72">
        <f t="shared" si="37"/>
        <v>182</v>
      </c>
      <c r="N47" s="72">
        <f t="shared" si="37"/>
        <v>182</v>
      </c>
      <c r="O47" s="72">
        <f t="shared" si="37"/>
        <v>182</v>
      </c>
      <c r="P47" s="72">
        <f t="shared" si="37"/>
        <v>182</v>
      </c>
      <c r="Q47" s="72">
        <f t="shared" si="37"/>
        <v>182</v>
      </c>
      <c r="R47" s="72">
        <f t="shared" si="37"/>
        <v>182</v>
      </c>
      <c r="S47" s="72">
        <f t="shared" si="37"/>
        <v>182</v>
      </c>
      <c r="T47" s="72">
        <f t="shared" si="37"/>
        <v>182</v>
      </c>
      <c r="U47" s="72">
        <f t="shared" si="37"/>
        <v>182</v>
      </c>
      <c r="V47" s="72">
        <f t="shared" si="37"/>
        <v>182</v>
      </c>
      <c r="W47" s="72">
        <f t="shared" si="37"/>
        <v>182</v>
      </c>
      <c r="X47" s="72">
        <f t="shared" si="37"/>
        <v>182</v>
      </c>
      <c r="Y47" s="72">
        <f t="shared" si="37"/>
        <v>182</v>
      </c>
      <c r="Z47" s="72">
        <f t="shared" si="37"/>
        <v>182</v>
      </c>
      <c r="AA47" s="72">
        <f t="shared" si="37"/>
        <v>182</v>
      </c>
      <c r="AB47" s="72">
        <f t="shared" si="37"/>
        <v>182</v>
      </c>
      <c r="AC47" s="72">
        <f t="shared" si="37"/>
        <v>182</v>
      </c>
      <c r="AD47" s="72">
        <f t="shared" si="37"/>
        <v>182</v>
      </c>
      <c r="AE47" s="72">
        <f t="shared" si="37"/>
        <v>182</v>
      </c>
      <c r="AF47" s="72">
        <f t="shared" si="37"/>
        <v>182</v>
      </c>
      <c r="AG47" s="72">
        <f t="shared" si="37"/>
        <v>182</v>
      </c>
      <c r="AH47" s="72">
        <f t="shared" si="37"/>
        <v>182</v>
      </c>
      <c r="AI47" s="72">
        <f t="shared" si="37"/>
        <v>182</v>
      </c>
      <c r="AJ47" s="72">
        <f t="shared" si="37"/>
        <v>182</v>
      </c>
      <c r="AK47" s="72">
        <f t="shared" si="37"/>
        <v>182</v>
      </c>
      <c r="AL47" s="72">
        <f t="shared" si="37"/>
        <v>182</v>
      </c>
      <c r="AM47" s="72">
        <f t="shared" si="37"/>
        <v>182</v>
      </c>
      <c r="AN47" s="72">
        <f t="shared" si="37"/>
        <v>182</v>
      </c>
      <c r="AO47" s="72">
        <f t="shared" si="37"/>
        <v>182</v>
      </c>
      <c r="AP47" s="72">
        <f t="shared" ref="AP47:BU47" si="38" xml:space="preserve"> $F45 * AP46</f>
        <v>182</v>
      </c>
      <c r="AQ47" s="72">
        <f t="shared" si="38"/>
        <v>182</v>
      </c>
      <c r="AR47" s="72">
        <f t="shared" si="38"/>
        <v>182</v>
      </c>
      <c r="AS47" s="72">
        <f t="shared" si="38"/>
        <v>182</v>
      </c>
      <c r="AT47" s="72">
        <f t="shared" si="38"/>
        <v>182</v>
      </c>
      <c r="AU47" s="72">
        <f t="shared" si="38"/>
        <v>182</v>
      </c>
      <c r="AV47" s="72">
        <f t="shared" si="38"/>
        <v>182</v>
      </c>
      <c r="AW47" s="72">
        <f t="shared" si="38"/>
        <v>182</v>
      </c>
      <c r="AX47" s="72">
        <f t="shared" si="38"/>
        <v>196</v>
      </c>
      <c r="AY47" s="72">
        <f t="shared" si="38"/>
        <v>196</v>
      </c>
      <c r="AZ47" s="72">
        <f t="shared" si="38"/>
        <v>196</v>
      </c>
      <c r="BA47" s="72">
        <f t="shared" si="38"/>
        <v>196</v>
      </c>
      <c r="BB47" s="72">
        <f t="shared" si="38"/>
        <v>196</v>
      </c>
      <c r="BC47" s="72">
        <f t="shared" si="38"/>
        <v>196</v>
      </c>
      <c r="BD47" s="72">
        <f t="shared" si="38"/>
        <v>196</v>
      </c>
      <c r="BE47" s="72">
        <f t="shared" si="38"/>
        <v>196</v>
      </c>
      <c r="BF47" s="72">
        <f t="shared" si="38"/>
        <v>196</v>
      </c>
      <c r="BG47" s="72">
        <f t="shared" si="38"/>
        <v>196</v>
      </c>
      <c r="BH47" s="72">
        <f t="shared" si="38"/>
        <v>196</v>
      </c>
      <c r="BI47" s="72">
        <f t="shared" si="38"/>
        <v>196</v>
      </c>
      <c r="BJ47" s="72">
        <f t="shared" si="38"/>
        <v>196</v>
      </c>
      <c r="BK47" s="72">
        <f t="shared" si="38"/>
        <v>196</v>
      </c>
      <c r="BL47" s="72">
        <f t="shared" si="38"/>
        <v>196</v>
      </c>
      <c r="BM47" s="72">
        <f t="shared" si="38"/>
        <v>196</v>
      </c>
      <c r="BN47" s="72">
        <f t="shared" si="38"/>
        <v>196</v>
      </c>
      <c r="BO47" s="72">
        <f t="shared" si="38"/>
        <v>196</v>
      </c>
      <c r="BP47" s="72">
        <f t="shared" si="38"/>
        <v>196</v>
      </c>
      <c r="BQ47" s="72">
        <f t="shared" si="38"/>
        <v>196</v>
      </c>
      <c r="BR47" s="72">
        <f t="shared" si="38"/>
        <v>196</v>
      </c>
      <c r="BS47" s="72">
        <f t="shared" si="38"/>
        <v>196</v>
      </c>
      <c r="BT47" s="72">
        <f t="shared" si="38"/>
        <v>196</v>
      </c>
      <c r="BU47" s="72">
        <f t="shared" si="38"/>
        <v>196</v>
      </c>
      <c r="BV47" s="72">
        <f t="shared" ref="BV47" si="39" xml:space="preserve"> $F45 * BV46</f>
        <v>196</v>
      </c>
      <c r="BW47" s="31">
        <v>196</v>
      </c>
      <c r="BX47" s="31">
        <v>196</v>
      </c>
      <c r="BY47" s="31">
        <v>196</v>
      </c>
      <c r="BZ47" s="31">
        <v>196</v>
      </c>
      <c r="CA47" s="31">
        <v>196</v>
      </c>
    </row>
    <row r="48" spans="1:79" s="31" customFormat="1" x14ac:dyDescent="0.2">
      <c r="A48" s="86"/>
      <c r="B48" s="83"/>
      <c r="C48" s="87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</row>
    <row r="49" spans="3:79" x14ac:dyDescent="0.2">
      <c r="C49" s="7" t="s">
        <v>72</v>
      </c>
    </row>
    <row r="50" spans="3:79" x14ac:dyDescent="0.2">
      <c r="E50" s="8" t="str">
        <f t="shared" ref="E50:AJ50" si="40" xml:space="preserve"> E$11</f>
        <v>Domestic chartered landings</v>
      </c>
      <c r="F50" s="8">
        <f t="shared" si="40"/>
        <v>0</v>
      </c>
      <c r="G50" s="8" t="str">
        <f t="shared" si="40"/>
        <v>landings</v>
      </c>
      <c r="H50" s="8">
        <f t="shared" si="40"/>
        <v>54020</v>
      </c>
      <c r="I50" s="8">
        <f t="shared" si="40"/>
        <v>0</v>
      </c>
      <c r="J50" s="8">
        <f t="shared" si="40"/>
        <v>1800</v>
      </c>
      <c r="K50" s="8">
        <f t="shared" si="40"/>
        <v>1430</v>
      </c>
      <c r="L50" s="8">
        <f t="shared" si="40"/>
        <v>1430</v>
      </c>
      <c r="M50" s="8">
        <f t="shared" si="40"/>
        <v>1430</v>
      </c>
      <c r="N50" s="8">
        <f t="shared" si="40"/>
        <v>1430</v>
      </c>
      <c r="O50" s="8">
        <f t="shared" si="40"/>
        <v>1430</v>
      </c>
      <c r="P50" s="8">
        <f t="shared" si="40"/>
        <v>1430</v>
      </c>
      <c r="Q50" s="8">
        <f t="shared" si="40"/>
        <v>1100</v>
      </c>
      <c r="R50" s="8">
        <f t="shared" si="40"/>
        <v>1100</v>
      </c>
      <c r="S50" s="8">
        <f t="shared" si="40"/>
        <v>1100</v>
      </c>
      <c r="T50" s="8">
        <f t="shared" si="40"/>
        <v>1100</v>
      </c>
      <c r="U50" s="8">
        <f t="shared" si="40"/>
        <v>810</v>
      </c>
      <c r="V50" s="8">
        <f t="shared" si="40"/>
        <v>810</v>
      </c>
      <c r="W50" s="8">
        <f t="shared" si="40"/>
        <v>810</v>
      </c>
      <c r="X50" s="8">
        <f t="shared" si="40"/>
        <v>810</v>
      </c>
      <c r="Y50" s="8">
        <f t="shared" si="40"/>
        <v>720</v>
      </c>
      <c r="Z50" s="8">
        <f t="shared" si="40"/>
        <v>720</v>
      </c>
      <c r="AA50" s="8">
        <f t="shared" si="40"/>
        <v>720</v>
      </c>
      <c r="AB50" s="8">
        <f t="shared" si="40"/>
        <v>720</v>
      </c>
      <c r="AC50" s="8">
        <f t="shared" si="40"/>
        <v>720</v>
      </c>
      <c r="AD50" s="8">
        <f t="shared" si="40"/>
        <v>720</v>
      </c>
      <c r="AE50" s="8">
        <f t="shared" si="40"/>
        <v>720</v>
      </c>
      <c r="AF50" s="8">
        <f t="shared" si="40"/>
        <v>720</v>
      </c>
      <c r="AG50" s="8">
        <f t="shared" si="40"/>
        <v>720</v>
      </c>
      <c r="AH50" s="8">
        <f t="shared" si="40"/>
        <v>720</v>
      </c>
      <c r="AI50" s="8">
        <f t="shared" si="40"/>
        <v>720</v>
      </c>
      <c r="AJ50" s="8">
        <f t="shared" si="40"/>
        <v>720</v>
      </c>
      <c r="AK50" s="8">
        <f t="shared" ref="AK50:BP50" si="41" xml:space="preserve"> AK$11</f>
        <v>720</v>
      </c>
      <c r="AL50" s="8">
        <f t="shared" si="41"/>
        <v>720</v>
      </c>
      <c r="AM50" s="8">
        <f t="shared" si="41"/>
        <v>720</v>
      </c>
      <c r="AN50" s="8">
        <f t="shared" si="41"/>
        <v>720</v>
      </c>
      <c r="AO50" s="8">
        <f t="shared" si="41"/>
        <v>720</v>
      </c>
      <c r="AP50" s="8">
        <f t="shared" si="41"/>
        <v>720</v>
      </c>
      <c r="AQ50" s="8">
        <f t="shared" si="41"/>
        <v>720</v>
      </c>
      <c r="AR50" s="8">
        <f t="shared" si="41"/>
        <v>720</v>
      </c>
      <c r="AS50" s="8">
        <f t="shared" si="41"/>
        <v>720</v>
      </c>
      <c r="AT50" s="8">
        <f t="shared" si="41"/>
        <v>720</v>
      </c>
      <c r="AU50" s="8">
        <f t="shared" si="41"/>
        <v>720</v>
      </c>
      <c r="AV50" s="8">
        <f t="shared" si="41"/>
        <v>720</v>
      </c>
      <c r="AW50" s="8">
        <f t="shared" si="41"/>
        <v>720</v>
      </c>
      <c r="AX50" s="8">
        <f t="shared" si="41"/>
        <v>720</v>
      </c>
      <c r="AY50" s="8">
        <f t="shared" si="41"/>
        <v>720</v>
      </c>
      <c r="AZ50" s="8">
        <f t="shared" si="41"/>
        <v>720</v>
      </c>
      <c r="BA50" s="8">
        <f t="shared" si="41"/>
        <v>720</v>
      </c>
      <c r="BB50" s="8">
        <f t="shared" si="41"/>
        <v>720</v>
      </c>
      <c r="BC50" s="8">
        <f t="shared" si="41"/>
        <v>720</v>
      </c>
      <c r="BD50" s="8">
        <f t="shared" si="41"/>
        <v>720</v>
      </c>
      <c r="BE50" s="8">
        <f t="shared" si="41"/>
        <v>720</v>
      </c>
      <c r="BF50" s="8">
        <f t="shared" si="41"/>
        <v>720</v>
      </c>
      <c r="BG50" s="8">
        <f t="shared" si="41"/>
        <v>720</v>
      </c>
      <c r="BH50" s="8">
        <f t="shared" si="41"/>
        <v>720</v>
      </c>
      <c r="BI50" s="8">
        <f t="shared" si="41"/>
        <v>720</v>
      </c>
      <c r="BJ50" s="8">
        <f t="shared" si="41"/>
        <v>720</v>
      </c>
      <c r="BK50" s="8">
        <f t="shared" si="41"/>
        <v>720</v>
      </c>
      <c r="BL50" s="8">
        <f t="shared" si="41"/>
        <v>720</v>
      </c>
      <c r="BM50" s="8">
        <f t="shared" si="41"/>
        <v>720</v>
      </c>
      <c r="BN50" s="8">
        <f t="shared" si="41"/>
        <v>720</v>
      </c>
      <c r="BO50" s="8">
        <f t="shared" si="41"/>
        <v>720</v>
      </c>
      <c r="BP50" s="8">
        <f t="shared" si="41"/>
        <v>720</v>
      </c>
      <c r="BQ50" s="8">
        <f t="shared" ref="BQ50:BV50" si="42" xml:space="preserve"> BQ$11</f>
        <v>720</v>
      </c>
      <c r="BR50" s="8">
        <f t="shared" si="42"/>
        <v>720</v>
      </c>
      <c r="BS50" s="8">
        <f t="shared" si="42"/>
        <v>720</v>
      </c>
      <c r="BT50" s="8">
        <f t="shared" si="42"/>
        <v>720</v>
      </c>
      <c r="BU50" s="8">
        <f t="shared" si="42"/>
        <v>720</v>
      </c>
      <c r="BV50" s="8">
        <f t="shared" si="42"/>
        <v>720</v>
      </c>
      <c r="BW50" s="35">
        <v>1680</v>
      </c>
      <c r="BX50" s="35">
        <v>1680</v>
      </c>
      <c r="BY50" s="35">
        <v>1680</v>
      </c>
      <c r="BZ50" s="35">
        <v>1680</v>
      </c>
      <c r="CA50" s="35">
        <v>1680</v>
      </c>
    </row>
    <row r="51" spans="3:79" x14ac:dyDescent="0.2">
      <c r="E51" s="8" t="str">
        <f t="shared" ref="E51:AJ51" si="43" xml:space="preserve"> E$35</f>
        <v>Domestic chartereded passengers per landing</v>
      </c>
      <c r="F51" s="8">
        <f t="shared" si="43"/>
        <v>0</v>
      </c>
      <c r="G51" s="8" t="str">
        <f t="shared" si="43"/>
        <v>pax / landing</v>
      </c>
      <c r="H51" s="8">
        <f t="shared" si="43"/>
        <v>4994.0000000000018</v>
      </c>
      <c r="I51" s="8">
        <f t="shared" si="43"/>
        <v>0</v>
      </c>
      <c r="J51" s="8">
        <f t="shared" si="43"/>
        <v>66</v>
      </c>
      <c r="K51" s="8">
        <f t="shared" si="43"/>
        <v>66</v>
      </c>
      <c r="L51" s="8">
        <f t="shared" si="43"/>
        <v>66</v>
      </c>
      <c r="M51" s="8">
        <f t="shared" si="43"/>
        <v>66</v>
      </c>
      <c r="N51" s="8">
        <f t="shared" si="43"/>
        <v>77</v>
      </c>
      <c r="O51" s="8">
        <f t="shared" si="43"/>
        <v>77</v>
      </c>
      <c r="P51" s="8">
        <f t="shared" si="43"/>
        <v>77</v>
      </c>
      <c r="Q51" s="8">
        <f t="shared" si="43"/>
        <v>77</v>
      </c>
      <c r="R51" s="8">
        <f t="shared" si="43"/>
        <v>77</v>
      </c>
      <c r="S51" s="8">
        <f t="shared" si="43"/>
        <v>77</v>
      </c>
      <c r="T51" s="8">
        <f t="shared" si="43"/>
        <v>77</v>
      </c>
      <c r="U51" s="8">
        <f t="shared" si="43"/>
        <v>77</v>
      </c>
      <c r="V51" s="8">
        <f t="shared" si="43"/>
        <v>77</v>
      </c>
      <c r="W51" s="8">
        <f t="shared" si="43"/>
        <v>77</v>
      </c>
      <c r="X51" s="8">
        <f t="shared" si="43"/>
        <v>77</v>
      </c>
      <c r="Y51" s="8">
        <f t="shared" si="43"/>
        <v>77</v>
      </c>
      <c r="Z51" s="8">
        <f t="shared" si="43"/>
        <v>77</v>
      </c>
      <c r="AA51" s="8">
        <f t="shared" si="43"/>
        <v>77</v>
      </c>
      <c r="AB51" s="8">
        <f t="shared" si="43"/>
        <v>77</v>
      </c>
      <c r="AC51" s="8">
        <f t="shared" si="43"/>
        <v>77</v>
      </c>
      <c r="AD51" s="8">
        <f t="shared" si="43"/>
        <v>86.9</v>
      </c>
      <c r="AE51" s="8">
        <f t="shared" si="43"/>
        <v>86.9</v>
      </c>
      <c r="AF51" s="8">
        <f t="shared" si="43"/>
        <v>86.9</v>
      </c>
      <c r="AG51" s="8">
        <f t="shared" si="43"/>
        <v>86.9</v>
      </c>
      <c r="AH51" s="8">
        <f t="shared" si="43"/>
        <v>86.9</v>
      </c>
      <c r="AI51" s="8">
        <f t="shared" si="43"/>
        <v>86.9</v>
      </c>
      <c r="AJ51" s="8">
        <f t="shared" si="43"/>
        <v>86.9</v>
      </c>
      <c r="AK51" s="8">
        <f t="shared" ref="AK51:BP51" si="44" xml:space="preserve"> AK$35</f>
        <v>86.9</v>
      </c>
      <c r="AL51" s="8">
        <f t="shared" si="44"/>
        <v>86.9</v>
      </c>
      <c r="AM51" s="8">
        <f t="shared" si="44"/>
        <v>86.9</v>
      </c>
      <c r="AN51" s="8">
        <f t="shared" si="44"/>
        <v>86.9</v>
      </c>
      <c r="AO51" s="8">
        <f t="shared" si="44"/>
        <v>86.9</v>
      </c>
      <c r="AP51" s="8">
        <f t="shared" si="44"/>
        <v>86.9</v>
      </c>
      <c r="AQ51" s="8">
        <f t="shared" si="44"/>
        <v>86.9</v>
      </c>
      <c r="AR51" s="8">
        <f t="shared" si="44"/>
        <v>86.9</v>
      </c>
      <c r="AS51" s="8">
        <f t="shared" si="44"/>
        <v>86.9</v>
      </c>
      <c r="AT51" s="8">
        <f t="shared" si="44"/>
        <v>86.9</v>
      </c>
      <c r="AU51" s="8">
        <f t="shared" si="44"/>
        <v>86.9</v>
      </c>
      <c r="AV51" s="8">
        <f t="shared" si="44"/>
        <v>86.9</v>
      </c>
      <c r="AW51" s="8">
        <f t="shared" si="44"/>
        <v>86.9</v>
      </c>
      <c r="AX51" s="8">
        <f t="shared" si="44"/>
        <v>77</v>
      </c>
      <c r="AY51" s="8">
        <f t="shared" si="44"/>
        <v>77</v>
      </c>
      <c r="AZ51" s="8">
        <f t="shared" si="44"/>
        <v>77</v>
      </c>
      <c r="BA51" s="8">
        <f t="shared" si="44"/>
        <v>77</v>
      </c>
      <c r="BB51" s="8">
        <f t="shared" si="44"/>
        <v>77</v>
      </c>
      <c r="BC51" s="8">
        <f t="shared" si="44"/>
        <v>77</v>
      </c>
      <c r="BD51" s="8">
        <f t="shared" si="44"/>
        <v>77</v>
      </c>
      <c r="BE51" s="8">
        <f t="shared" si="44"/>
        <v>77</v>
      </c>
      <c r="BF51" s="8">
        <f t="shared" si="44"/>
        <v>71.5</v>
      </c>
      <c r="BG51" s="8">
        <f t="shared" si="44"/>
        <v>71.5</v>
      </c>
      <c r="BH51" s="8">
        <f t="shared" si="44"/>
        <v>71.5</v>
      </c>
      <c r="BI51" s="8">
        <f t="shared" si="44"/>
        <v>71.5</v>
      </c>
      <c r="BJ51" s="8">
        <f t="shared" si="44"/>
        <v>66</v>
      </c>
      <c r="BK51" s="8">
        <f t="shared" si="44"/>
        <v>66</v>
      </c>
      <c r="BL51" s="8">
        <f t="shared" si="44"/>
        <v>66</v>
      </c>
      <c r="BM51" s="8">
        <f t="shared" si="44"/>
        <v>66</v>
      </c>
      <c r="BN51" s="8">
        <f t="shared" si="44"/>
        <v>66</v>
      </c>
      <c r="BO51" s="8">
        <f t="shared" si="44"/>
        <v>66</v>
      </c>
      <c r="BP51" s="8">
        <f t="shared" si="44"/>
        <v>66</v>
      </c>
      <c r="BQ51" s="8">
        <f t="shared" ref="BQ51:BV51" si="45" xml:space="preserve"> BQ$35</f>
        <v>66</v>
      </c>
      <c r="BR51" s="8">
        <f t="shared" si="45"/>
        <v>66</v>
      </c>
      <c r="BS51" s="8">
        <f t="shared" si="45"/>
        <v>66</v>
      </c>
      <c r="BT51" s="8">
        <f t="shared" si="45"/>
        <v>66</v>
      </c>
      <c r="BU51" s="8">
        <f t="shared" si="45"/>
        <v>66</v>
      </c>
      <c r="BV51" s="8">
        <f t="shared" si="45"/>
        <v>66</v>
      </c>
      <c r="BW51" s="35">
        <v>66</v>
      </c>
      <c r="BX51" s="35">
        <v>66</v>
      </c>
      <c r="BY51" s="35">
        <v>66</v>
      </c>
      <c r="BZ51" s="35">
        <v>66</v>
      </c>
      <c r="CA51" s="35">
        <v>66</v>
      </c>
    </row>
    <row r="52" spans="3:79" x14ac:dyDescent="0.2">
      <c r="E52" s="12" t="s">
        <v>91</v>
      </c>
      <c r="G52" s="12" t="s">
        <v>75</v>
      </c>
      <c r="H52" s="12">
        <f xml:space="preserve"> SUM(J52:BV52)</f>
        <v>4116310</v>
      </c>
      <c r="J52" s="12">
        <f t="shared" ref="J52:AO52" si="46" xml:space="preserve"> J50 * J51</f>
        <v>118800</v>
      </c>
      <c r="K52" s="12">
        <f t="shared" si="46"/>
        <v>94380</v>
      </c>
      <c r="L52" s="12">
        <f t="shared" si="46"/>
        <v>94380</v>
      </c>
      <c r="M52" s="12">
        <f t="shared" si="46"/>
        <v>94380</v>
      </c>
      <c r="N52" s="12">
        <f t="shared" si="46"/>
        <v>110110</v>
      </c>
      <c r="O52" s="12">
        <f t="shared" si="46"/>
        <v>110110</v>
      </c>
      <c r="P52" s="12">
        <f t="shared" si="46"/>
        <v>110110</v>
      </c>
      <c r="Q52" s="12">
        <f t="shared" si="46"/>
        <v>84700</v>
      </c>
      <c r="R52" s="12">
        <f t="shared" si="46"/>
        <v>84700</v>
      </c>
      <c r="S52" s="12">
        <f t="shared" si="46"/>
        <v>84700</v>
      </c>
      <c r="T52" s="12">
        <f t="shared" si="46"/>
        <v>84700</v>
      </c>
      <c r="U52" s="12">
        <f t="shared" si="46"/>
        <v>62370</v>
      </c>
      <c r="V52" s="12">
        <f t="shared" si="46"/>
        <v>62370</v>
      </c>
      <c r="W52" s="12">
        <f t="shared" si="46"/>
        <v>62370</v>
      </c>
      <c r="X52" s="12">
        <f t="shared" si="46"/>
        <v>62370</v>
      </c>
      <c r="Y52" s="12">
        <f t="shared" si="46"/>
        <v>55440</v>
      </c>
      <c r="Z52" s="12">
        <f t="shared" si="46"/>
        <v>55440</v>
      </c>
      <c r="AA52" s="12">
        <f t="shared" si="46"/>
        <v>55440</v>
      </c>
      <c r="AB52" s="12">
        <f t="shared" si="46"/>
        <v>55440</v>
      </c>
      <c r="AC52" s="12">
        <f t="shared" si="46"/>
        <v>55440</v>
      </c>
      <c r="AD52" s="12">
        <f t="shared" si="46"/>
        <v>62568.000000000007</v>
      </c>
      <c r="AE52" s="12">
        <f t="shared" si="46"/>
        <v>62568.000000000007</v>
      </c>
      <c r="AF52" s="12">
        <f t="shared" si="46"/>
        <v>62568.000000000007</v>
      </c>
      <c r="AG52" s="12">
        <f t="shared" si="46"/>
        <v>62568.000000000007</v>
      </c>
      <c r="AH52" s="12">
        <f t="shared" si="46"/>
        <v>62568.000000000007</v>
      </c>
      <c r="AI52" s="12">
        <f t="shared" si="46"/>
        <v>62568.000000000007</v>
      </c>
      <c r="AJ52" s="12">
        <f t="shared" si="46"/>
        <v>62568.000000000007</v>
      </c>
      <c r="AK52" s="12">
        <f t="shared" si="46"/>
        <v>62568.000000000007</v>
      </c>
      <c r="AL52" s="12">
        <f t="shared" si="46"/>
        <v>62568.000000000007</v>
      </c>
      <c r="AM52" s="12">
        <f t="shared" si="46"/>
        <v>62568.000000000007</v>
      </c>
      <c r="AN52" s="12">
        <f t="shared" si="46"/>
        <v>62568.000000000007</v>
      </c>
      <c r="AO52" s="12">
        <f t="shared" si="46"/>
        <v>62568.000000000007</v>
      </c>
      <c r="AP52" s="12">
        <f t="shared" ref="AP52:BU52" si="47" xml:space="preserve"> AP50 * AP51</f>
        <v>62568.000000000007</v>
      </c>
      <c r="AQ52" s="12">
        <f t="shared" si="47"/>
        <v>62568.000000000007</v>
      </c>
      <c r="AR52" s="12">
        <f t="shared" si="47"/>
        <v>62568.000000000007</v>
      </c>
      <c r="AS52" s="12">
        <f t="shared" si="47"/>
        <v>62568.000000000007</v>
      </c>
      <c r="AT52" s="12">
        <f t="shared" si="47"/>
        <v>62568.000000000007</v>
      </c>
      <c r="AU52" s="12">
        <f t="shared" si="47"/>
        <v>62568.000000000007</v>
      </c>
      <c r="AV52" s="12">
        <f t="shared" si="47"/>
        <v>62568.000000000007</v>
      </c>
      <c r="AW52" s="12">
        <f t="shared" si="47"/>
        <v>62568.000000000007</v>
      </c>
      <c r="AX52" s="12">
        <f t="shared" si="47"/>
        <v>55440</v>
      </c>
      <c r="AY52" s="12">
        <f t="shared" si="47"/>
        <v>55440</v>
      </c>
      <c r="AZ52" s="12">
        <f t="shared" si="47"/>
        <v>55440</v>
      </c>
      <c r="BA52" s="12">
        <f t="shared" si="47"/>
        <v>55440</v>
      </c>
      <c r="BB52" s="12">
        <f t="shared" si="47"/>
        <v>55440</v>
      </c>
      <c r="BC52" s="12">
        <f t="shared" si="47"/>
        <v>55440</v>
      </c>
      <c r="BD52" s="12">
        <f t="shared" si="47"/>
        <v>55440</v>
      </c>
      <c r="BE52" s="12">
        <f t="shared" si="47"/>
        <v>55440</v>
      </c>
      <c r="BF52" s="12">
        <f t="shared" si="47"/>
        <v>51480</v>
      </c>
      <c r="BG52" s="12">
        <f t="shared" si="47"/>
        <v>51480</v>
      </c>
      <c r="BH52" s="12">
        <f t="shared" si="47"/>
        <v>51480</v>
      </c>
      <c r="BI52" s="12">
        <f t="shared" si="47"/>
        <v>51480</v>
      </c>
      <c r="BJ52" s="12">
        <f t="shared" si="47"/>
        <v>47520</v>
      </c>
      <c r="BK52" s="12">
        <f t="shared" si="47"/>
        <v>47520</v>
      </c>
      <c r="BL52" s="12">
        <f t="shared" si="47"/>
        <v>47520</v>
      </c>
      <c r="BM52" s="12">
        <f t="shared" si="47"/>
        <v>47520</v>
      </c>
      <c r="BN52" s="12">
        <f t="shared" si="47"/>
        <v>47520</v>
      </c>
      <c r="BO52" s="12">
        <f t="shared" si="47"/>
        <v>47520</v>
      </c>
      <c r="BP52" s="12">
        <f t="shared" si="47"/>
        <v>47520</v>
      </c>
      <c r="BQ52" s="12">
        <f t="shared" si="47"/>
        <v>47520</v>
      </c>
      <c r="BR52" s="12">
        <f t="shared" si="47"/>
        <v>47520</v>
      </c>
      <c r="BS52" s="12">
        <f t="shared" si="47"/>
        <v>47520</v>
      </c>
      <c r="BT52" s="12">
        <f t="shared" si="47"/>
        <v>47520</v>
      </c>
      <c r="BU52" s="12">
        <f t="shared" si="47"/>
        <v>47520</v>
      </c>
      <c r="BV52" s="12">
        <f t="shared" ref="BV52" si="48" xml:space="preserve"> BV50 * BV51</f>
        <v>47520</v>
      </c>
      <c r="BW52" s="35">
        <v>110880</v>
      </c>
      <c r="BX52" s="35">
        <v>110880</v>
      </c>
      <c r="BY52" s="35">
        <v>110880</v>
      </c>
      <c r="BZ52" s="35">
        <v>110880</v>
      </c>
      <c r="CA52" s="35">
        <v>110880</v>
      </c>
    </row>
    <row r="54" spans="3:79" x14ac:dyDescent="0.2">
      <c r="E54" s="12" t="str">
        <f t="shared" ref="E54:AJ54" si="49" xml:space="preserve"> E$15</f>
        <v>Domestic scheduled landings</v>
      </c>
      <c r="F54" s="12">
        <f t="shared" si="49"/>
        <v>0</v>
      </c>
      <c r="G54" s="12" t="str">
        <f t="shared" si="49"/>
        <v>landings</v>
      </c>
      <c r="H54" s="12">
        <f t="shared" si="49"/>
        <v>348280</v>
      </c>
      <c r="I54" s="12">
        <f t="shared" si="49"/>
        <v>0</v>
      </c>
      <c r="J54" s="12">
        <f t="shared" si="49"/>
        <v>7560</v>
      </c>
      <c r="K54" s="12">
        <f t="shared" si="49"/>
        <v>7000</v>
      </c>
      <c r="L54" s="12">
        <f t="shared" si="49"/>
        <v>7560</v>
      </c>
      <c r="M54" s="12">
        <f t="shared" si="49"/>
        <v>6000</v>
      </c>
      <c r="N54" s="12">
        <f t="shared" si="49"/>
        <v>6480</v>
      </c>
      <c r="O54" s="12">
        <f t="shared" si="49"/>
        <v>6000</v>
      </c>
      <c r="P54" s="12">
        <f t="shared" si="49"/>
        <v>6480</v>
      </c>
      <c r="Q54" s="12">
        <f t="shared" si="49"/>
        <v>5000</v>
      </c>
      <c r="R54" s="12">
        <f t="shared" si="49"/>
        <v>5400</v>
      </c>
      <c r="S54" s="12">
        <f t="shared" si="49"/>
        <v>5000</v>
      </c>
      <c r="T54" s="12">
        <f t="shared" si="49"/>
        <v>5400</v>
      </c>
      <c r="U54" s="12">
        <f t="shared" si="49"/>
        <v>5000</v>
      </c>
      <c r="V54" s="12">
        <f t="shared" si="49"/>
        <v>5400</v>
      </c>
      <c r="W54" s="12">
        <f t="shared" si="49"/>
        <v>5000</v>
      </c>
      <c r="X54" s="12">
        <f t="shared" si="49"/>
        <v>5400</v>
      </c>
      <c r="Y54" s="12">
        <f t="shared" si="49"/>
        <v>5000</v>
      </c>
      <c r="Z54" s="12">
        <f t="shared" si="49"/>
        <v>5400</v>
      </c>
      <c r="AA54" s="12">
        <f t="shared" si="49"/>
        <v>5000</v>
      </c>
      <c r="AB54" s="12">
        <f t="shared" si="49"/>
        <v>5400</v>
      </c>
      <c r="AC54" s="12">
        <f t="shared" si="49"/>
        <v>5000</v>
      </c>
      <c r="AD54" s="12">
        <f t="shared" si="49"/>
        <v>5400</v>
      </c>
      <c r="AE54" s="12">
        <f t="shared" si="49"/>
        <v>5000</v>
      </c>
      <c r="AF54" s="12">
        <f t="shared" si="49"/>
        <v>5400</v>
      </c>
      <c r="AG54" s="12">
        <f t="shared" si="49"/>
        <v>5000</v>
      </c>
      <c r="AH54" s="12">
        <f t="shared" si="49"/>
        <v>5400</v>
      </c>
      <c r="AI54" s="12">
        <f t="shared" si="49"/>
        <v>5000</v>
      </c>
      <c r="AJ54" s="12">
        <f t="shared" si="49"/>
        <v>5400</v>
      </c>
      <c r="AK54" s="12">
        <f t="shared" ref="AK54:BP54" si="50" xml:space="preserve"> AK$15</f>
        <v>5000</v>
      </c>
      <c r="AL54" s="12">
        <f t="shared" si="50"/>
        <v>5400</v>
      </c>
      <c r="AM54" s="12">
        <f t="shared" si="50"/>
        <v>5000</v>
      </c>
      <c r="AN54" s="12">
        <f t="shared" si="50"/>
        <v>5400</v>
      </c>
      <c r="AO54" s="12">
        <f t="shared" si="50"/>
        <v>5000</v>
      </c>
      <c r="AP54" s="12">
        <f t="shared" si="50"/>
        <v>5400</v>
      </c>
      <c r="AQ54" s="12">
        <f t="shared" si="50"/>
        <v>5000</v>
      </c>
      <c r="AR54" s="12">
        <f t="shared" si="50"/>
        <v>5400</v>
      </c>
      <c r="AS54" s="12">
        <f t="shared" si="50"/>
        <v>5000</v>
      </c>
      <c r="AT54" s="12">
        <f t="shared" si="50"/>
        <v>5400</v>
      </c>
      <c r="AU54" s="12">
        <f t="shared" si="50"/>
        <v>5000</v>
      </c>
      <c r="AV54" s="12">
        <f t="shared" si="50"/>
        <v>5400</v>
      </c>
      <c r="AW54" s="12">
        <f t="shared" si="50"/>
        <v>5000</v>
      </c>
      <c r="AX54" s="12">
        <f t="shared" si="50"/>
        <v>5400</v>
      </c>
      <c r="AY54" s="12">
        <f t="shared" si="50"/>
        <v>5000</v>
      </c>
      <c r="AZ54" s="12">
        <f t="shared" si="50"/>
        <v>5400</v>
      </c>
      <c r="BA54" s="12">
        <f t="shared" si="50"/>
        <v>5000</v>
      </c>
      <c r="BB54" s="12">
        <f t="shared" si="50"/>
        <v>5400</v>
      </c>
      <c r="BC54" s="12">
        <f t="shared" si="50"/>
        <v>5000</v>
      </c>
      <c r="BD54" s="12">
        <f t="shared" si="50"/>
        <v>5400</v>
      </c>
      <c r="BE54" s="12">
        <f t="shared" si="50"/>
        <v>5000</v>
      </c>
      <c r="BF54" s="12">
        <f t="shared" si="50"/>
        <v>5400</v>
      </c>
      <c r="BG54" s="12">
        <f t="shared" si="50"/>
        <v>5000</v>
      </c>
      <c r="BH54" s="12">
        <f t="shared" si="50"/>
        <v>5000</v>
      </c>
      <c r="BI54" s="12">
        <f t="shared" si="50"/>
        <v>5400</v>
      </c>
      <c r="BJ54" s="12">
        <f t="shared" si="50"/>
        <v>5000</v>
      </c>
      <c r="BK54" s="12">
        <f t="shared" si="50"/>
        <v>5400</v>
      </c>
      <c r="BL54" s="12">
        <f t="shared" si="50"/>
        <v>5000</v>
      </c>
      <c r="BM54" s="12">
        <f t="shared" si="50"/>
        <v>5400</v>
      </c>
      <c r="BN54" s="12">
        <f t="shared" si="50"/>
        <v>5000</v>
      </c>
      <c r="BO54" s="12">
        <f t="shared" si="50"/>
        <v>5400</v>
      </c>
      <c r="BP54" s="12">
        <f t="shared" si="50"/>
        <v>5000</v>
      </c>
      <c r="BQ54" s="12">
        <f t="shared" ref="BQ54:BV54" si="51" xml:space="preserve"> BQ$15</f>
        <v>5000</v>
      </c>
      <c r="BR54" s="12">
        <f t="shared" si="51"/>
        <v>5400</v>
      </c>
      <c r="BS54" s="12">
        <f t="shared" si="51"/>
        <v>5000</v>
      </c>
      <c r="BT54" s="12">
        <f t="shared" si="51"/>
        <v>5400</v>
      </c>
      <c r="BU54" s="12">
        <f t="shared" si="51"/>
        <v>5000</v>
      </c>
      <c r="BV54" s="12">
        <f t="shared" si="51"/>
        <v>5400</v>
      </c>
      <c r="BW54" s="35">
        <v>5400</v>
      </c>
      <c r="BX54" s="35">
        <v>5000</v>
      </c>
      <c r="BY54" s="35">
        <v>5400</v>
      </c>
      <c r="BZ54" s="35">
        <v>5000</v>
      </c>
      <c r="CA54" s="35">
        <v>5000</v>
      </c>
    </row>
    <row r="55" spans="3:79" x14ac:dyDescent="0.2">
      <c r="E55" s="12" t="str">
        <f t="shared" ref="E55:AJ55" si="52" xml:space="preserve"> E$39</f>
        <v>Domestic scheduled passengers per landing</v>
      </c>
      <c r="F55" s="12">
        <f t="shared" si="52"/>
        <v>0</v>
      </c>
      <c r="G55" s="12" t="str">
        <f t="shared" si="52"/>
        <v>pax / landing</v>
      </c>
      <c r="H55" s="12">
        <f t="shared" si="52"/>
        <v>6356.0000000000036</v>
      </c>
      <c r="I55" s="12">
        <f t="shared" si="52"/>
        <v>0</v>
      </c>
      <c r="J55" s="12">
        <f t="shared" si="52"/>
        <v>98</v>
      </c>
      <c r="K55" s="12">
        <f t="shared" si="52"/>
        <v>98</v>
      </c>
      <c r="L55" s="12">
        <f t="shared" si="52"/>
        <v>98</v>
      </c>
      <c r="M55" s="12">
        <f t="shared" si="52"/>
        <v>98</v>
      </c>
      <c r="N55" s="12">
        <f t="shared" si="52"/>
        <v>98</v>
      </c>
      <c r="O55" s="12">
        <f t="shared" si="52"/>
        <v>98</v>
      </c>
      <c r="P55" s="12">
        <f t="shared" si="52"/>
        <v>98</v>
      </c>
      <c r="Q55" s="12">
        <f t="shared" si="52"/>
        <v>98</v>
      </c>
      <c r="R55" s="12">
        <f t="shared" si="52"/>
        <v>98</v>
      </c>
      <c r="S55" s="12">
        <f t="shared" si="52"/>
        <v>98</v>
      </c>
      <c r="T55" s="12">
        <f t="shared" si="52"/>
        <v>92.4</v>
      </c>
      <c r="U55" s="12">
        <f t="shared" si="52"/>
        <v>92.4</v>
      </c>
      <c r="V55" s="12">
        <f t="shared" si="52"/>
        <v>92.4</v>
      </c>
      <c r="W55" s="12">
        <f t="shared" si="52"/>
        <v>92.4</v>
      </c>
      <c r="X55" s="12">
        <f t="shared" si="52"/>
        <v>92.4</v>
      </c>
      <c r="Y55" s="12">
        <f t="shared" si="52"/>
        <v>92.4</v>
      </c>
      <c r="Z55" s="12">
        <f t="shared" si="52"/>
        <v>92.4</v>
      </c>
      <c r="AA55" s="12">
        <f t="shared" si="52"/>
        <v>92.4</v>
      </c>
      <c r="AB55" s="12">
        <f t="shared" si="52"/>
        <v>92.4</v>
      </c>
      <c r="AC55" s="12">
        <f t="shared" si="52"/>
        <v>92.4</v>
      </c>
      <c r="AD55" s="12">
        <f t="shared" si="52"/>
        <v>95.2</v>
      </c>
      <c r="AE55" s="12">
        <f t="shared" si="52"/>
        <v>95.2</v>
      </c>
      <c r="AF55" s="12">
        <f t="shared" si="52"/>
        <v>95.2</v>
      </c>
      <c r="AG55" s="12">
        <f t="shared" si="52"/>
        <v>95.2</v>
      </c>
      <c r="AH55" s="12">
        <f t="shared" si="52"/>
        <v>95.2</v>
      </c>
      <c r="AI55" s="12">
        <f t="shared" si="52"/>
        <v>95.2</v>
      </c>
      <c r="AJ55" s="12">
        <f t="shared" si="52"/>
        <v>95.2</v>
      </c>
      <c r="AK55" s="12">
        <f t="shared" ref="AK55:BP55" si="53" xml:space="preserve"> AK$39</f>
        <v>95.2</v>
      </c>
      <c r="AL55" s="12">
        <f t="shared" si="53"/>
        <v>95.2</v>
      </c>
      <c r="AM55" s="12">
        <f t="shared" si="53"/>
        <v>95.2</v>
      </c>
      <c r="AN55" s="12">
        <f t="shared" si="53"/>
        <v>98</v>
      </c>
      <c r="AO55" s="12">
        <f t="shared" si="53"/>
        <v>98</v>
      </c>
      <c r="AP55" s="12">
        <f t="shared" si="53"/>
        <v>98</v>
      </c>
      <c r="AQ55" s="12">
        <f t="shared" si="53"/>
        <v>98</v>
      </c>
      <c r="AR55" s="12">
        <f t="shared" si="53"/>
        <v>98</v>
      </c>
      <c r="AS55" s="12">
        <f t="shared" si="53"/>
        <v>98</v>
      </c>
      <c r="AT55" s="12">
        <f t="shared" si="53"/>
        <v>98</v>
      </c>
      <c r="AU55" s="12">
        <f t="shared" si="53"/>
        <v>98</v>
      </c>
      <c r="AV55" s="12">
        <f t="shared" si="53"/>
        <v>98</v>
      </c>
      <c r="AW55" s="12">
        <f t="shared" si="53"/>
        <v>98</v>
      </c>
      <c r="AX55" s="12">
        <f t="shared" si="53"/>
        <v>100.8</v>
      </c>
      <c r="AY55" s="12">
        <f t="shared" si="53"/>
        <v>100.8</v>
      </c>
      <c r="AZ55" s="12">
        <f t="shared" si="53"/>
        <v>100.8</v>
      </c>
      <c r="BA55" s="12">
        <f t="shared" si="53"/>
        <v>100.8</v>
      </c>
      <c r="BB55" s="12">
        <f t="shared" si="53"/>
        <v>100.8</v>
      </c>
      <c r="BC55" s="12">
        <f t="shared" si="53"/>
        <v>100.8</v>
      </c>
      <c r="BD55" s="12">
        <f t="shared" si="53"/>
        <v>100.8</v>
      </c>
      <c r="BE55" s="12">
        <f t="shared" si="53"/>
        <v>100.8</v>
      </c>
      <c r="BF55" s="12">
        <f t="shared" si="53"/>
        <v>100.8</v>
      </c>
      <c r="BG55" s="12">
        <f t="shared" si="53"/>
        <v>100.8</v>
      </c>
      <c r="BH55" s="12">
        <f t="shared" si="53"/>
        <v>100.8</v>
      </c>
      <c r="BI55" s="12">
        <f t="shared" si="53"/>
        <v>100.8</v>
      </c>
      <c r="BJ55" s="12">
        <f t="shared" si="53"/>
        <v>100.8</v>
      </c>
      <c r="BK55" s="12">
        <f t="shared" si="53"/>
        <v>100.8</v>
      </c>
      <c r="BL55" s="12">
        <f t="shared" si="53"/>
        <v>100.8</v>
      </c>
      <c r="BM55" s="12">
        <f t="shared" si="53"/>
        <v>100.8</v>
      </c>
      <c r="BN55" s="12">
        <f t="shared" si="53"/>
        <v>100.8</v>
      </c>
      <c r="BO55" s="12">
        <f t="shared" si="53"/>
        <v>100.8</v>
      </c>
      <c r="BP55" s="12">
        <f t="shared" si="53"/>
        <v>100.8</v>
      </c>
      <c r="BQ55" s="12">
        <f t="shared" ref="BQ55:BV55" si="54" xml:space="preserve"> BQ$39</f>
        <v>100.8</v>
      </c>
      <c r="BR55" s="12">
        <f t="shared" si="54"/>
        <v>100.8</v>
      </c>
      <c r="BS55" s="12">
        <f t="shared" si="54"/>
        <v>100.8</v>
      </c>
      <c r="BT55" s="12">
        <f t="shared" si="54"/>
        <v>100.8</v>
      </c>
      <c r="BU55" s="12">
        <f t="shared" si="54"/>
        <v>100.8</v>
      </c>
      <c r="BV55" s="12">
        <f t="shared" si="54"/>
        <v>100.8</v>
      </c>
      <c r="BW55" s="35">
        <v>100.8</v>
      </c>
      <c r="BX55" s="35">
        <v>100.8</v>
      </c>
      <c r="BY55" s="35">
        <v>100.8</v>
      </c>
      <c r="BZ55" s="35">
        <v>100.8</v>
      </c>
      <c r="CA55" s="35">
        <v>100.8</v>
      </c>
    </row>
    <row r="56" spans="3:79" x14ac:dyDescent="0.2">
      <c r="E56" s="12" t="s">
        <v>92</v>
      </c>
      <c r="G56" s="12" t="s">
        <v>75</v>
      </c>
      <c r="H56" s="12">
        <f xml:space="preserve"> SUM(J56:BV56)</f>
        <v>34058080</v>
      </c>
      <c r="J56" s="12">
        <f t="shared" ref="J56:AO56" si="55" xml:space="preserve"> J54 * J55</f>
        <v>740880</v>
      </c>
      <c r="K56" s="12">
        <f t="shared" si="55"/>
        <v>686000</v>
      </c>
      <c r="L56" s="12">
        <f t="shared" si="55"/>
        <v>740880</v>
      </c>
      <c r="M56" s="12">
        <f t="shared" si="55"/>
        <v>588000</v>
      </c>
      <c r="N56" s="12">
        <f t="shared" si="55"/>
        <v>635040</v>
      </c>
      <c r="O56" s="12">
        <f t="shared" si="55"/>
        <v>588000</v>
      </c>
      <c r="P56" s="12">
        <f t="shared" si="55"/>
        <v>635040</v>
      </c>
      <c r="Q56" s="12">
        <f t="shared" si="55"/>
        <v>490000</v>
      </c>
      <c r="R56" s="12">
        <f t="shared" si="55"/>
        <v>529200</v>
      </c>
      <c r="S56" s="12">
        <f t="shared" si="55"/>
        <v>490000</v>
      </c>
      <c r="T56" s="12">
        <f t="shared" si="55"/>
        <v>498960.00000000006</v>
      </c>
      <c r="U56" s="12">
        <f t="shared" si="55"/>
        <v>462000</v>
      </c>
      <c r="V56" s="12">
        <f t="shared" si="55"/>
        <v>498960.00000000006</v>
      </c>
      <c r="W56" s="12">
        <f t="shared" si="55"/>
        <v>462000</v>
      </c>
      <c r="X56" s="12">
        <f t="shared" si="55"/>
        <v>498960.00000000006</v>
      </c>
      <c r="Y56" s="12">
        <f t="shared" si="55"/>
        <v>462000</v>
      </c>
      <c r="Z56" s="12">
        <f t="shared" si="55"/>
        <v>498960.00000000006</v>
      </c>
      <c r="AA56" s="12">
        <f t="shared" si="55"/>
        <v>462000</v>
      </c>
      <c r="AB56" s="12">
        <f t="shared" si="55"/>
        <v>498960.00000000006</v>
      </c>
      <c r="AC56" s="12">
        <f t="shared" si="55"/>
        <v>462000</v>
      </c>
      <c r="AD56" s="12">
        <f t="shared" si="55"/>
        <v>514080</v>
      </c>
      <c r="AE56" s="12">
        <f t="shared" si="55"/>
        <v>476000</v>
      </c>
      <c r="AF56" s="12">
        <f t="shared" si="55"/>
        <v>514080</v>
      </c>
      <c r="AG56" s="12">
        <f t="shared" si="55"/>
        <v>476000</v>
      </c>
      <c r="AH56" s="12">
        <f t="shared" si="55"/>
        <v>514080</v>
      </c>
      <c r="AI56" s="12">
        <f t="shared" si="55"/>
        <v>476000</v>
      </c>
      <c r="AJ56" s="12">
        <f t="shared" si="55"/>
        <v>514080</v>
      </c>
      <c r="AK56" s="12">
        <f t="shared" si="55"/>
        <v>476000</v>
      </c>
      <c r="AL56" s="12">
        <f t="shared" si="55"/>
        <v>514080</v>
      </c>
      <c r="AM56" s="12">
        <f t="shared" si="55"/>
        <v>476000</v>
      </c>
      <c r="AN56" s="12">
        <f t="shared" si="55"/>
        <v>529200</v>
      </c>
      <c r="AO56" s="12">
        <f t="shared" si="55"/>
        <v>490000</v>
      </c>
      <c r="AP56" s="12">
        <f t="shared" ref="AP56:BU56" si="56" xml:space="preserve"> AP54 * AP55</f>
        <v>529200</v>
      </c>
      <c r="AQ56" s="12">
        <f t="shared" si="56"/>
        <v>490000</v>
      </c>
      <c r="AR56" s="12">
        <f t="shared" si="56"/>
        <v>529200</v>
      </c>
      <c r="AS56" s="12">
        <f t="shared" si="56"/>
        <v>490000</v>
      </c>
      <c r="AT56" s="12">
        <f t="shared" si="56"/>
        <v>529200</v>
      </c>
      <c r="AU56" s="12">
        <f t="shared" si="56"/>
        <v>490000</v>
      </c>
      <c r="AV56" s="12">
        <f t="shared" si="56"/>
        <v>529200</v>
      </c>
      <c r="AW56" s="12">
        <f t="shared" si="56"/>
        <v>490000</v>
      </c>
      <c r="AX56" s="12">
        <f t="shared" si="56"/>
        <v>544320</v>
      </c>
      <c r="AY56" s="12">
        <f t="shared" si="56"/>
        <v>504000</v>
      </c>
      <c r="AZ56" s="12">
        <f t="shared" si="56"/>
        <v>544320</v>
      </c>
      <c r="BA56" s="12">
        <f t="shared" si="56"/>
        <v>504000</v>
      </c>
      <c r="BB56" s="12">
        <f t="shared" si="56"/>
        <v>544320</v>
      </c>
      <c r="BC56" s="12">
        <f t="shared" si="56"/>
        <v>504000</v>
      </c>
      <c r="BD56" s="12">
        <f t="shared" si="56"/>
        <v>544320</v>
      </c>
      <c r="BE56" s="12">
        <f t="shared" si="56"/>
        <v>504000</v>
      </c>
      <c r="BF56" s="12">
        <f t="shared" si="56"/>
        <v>544320</v>
      </c>
      <c r="BG56" s="12">
        <f t="shared" si="56"/>
        <v>504000</v>
      </c>
      <c r="BH56" s="12">
        <f t="shared" si="56"/>
        <v>504000</v>
      </c>
      <c r="BI56" s="12">
        <f t="shared" si="56"/>
        <v>544320</v>
      </c>
      <c r="BJ56" s="12">
        <f t="shared" si="56"/>
        <v>504000</v>
      </c>
      <c r="BK56" s="12">
        <f t="shared" si="56"/>
        <v>544320</v>
      </c>
      <c r="BL56" s="12">
        <f t="shared" si="56"/>
        <v>504000</v>
      </c>
      <c r="BM56" s="12">
        <f t="shared" si="56"/>
        <v>544320</v>
      </c>
      <c r="BN56" s="12">
        <f t="shared" si="56"/>
        <v>504000</v>
      </c>
      <c r="BO56" s="12">
        <f t="shared" si="56"/>
        <v>544320</v>
      </c>
      <c r="BP56" s="12">
        <f t="shared" si="56"/>
        <v>504000</v>
      </c>
      <c r="BQ56" s="12">
        <f t="shared" si="56"/>
        <v>504000</v>
      </c>
      <c r="BR56" s="12">
        <f t="shared" si="56"/>
        <v>544320</v>
      </c>
      <c r="BS56" s="12">
        <f t="shared" si="56"/>
        <v>504000</v>
      </c>
      <c r="BT56" s="12">
        <f t="shared" si="56"/>
        <v>544320</v>
      </c>
      <c r="BU56" s="12">
        <f t="shared" si="56"/>
        <v>504000</v>
      </c>
      <c r="BV56" s="12">
        <f t="shared" ref="BV56" si="57" xml:space="preserve"> BV54 * BV55</f>
        <v>544320</v>
      </c>
      <c r="BW56" s="35">
        <v>544320</v>
      </c>
      <c r="BX56" s="35">
        <v>504000</v>
      </c>
      <c r="BY56" s="35">
        <v>544320</v>
      </c>
      <c r="BZ56" s="35">
        <v>504000</v>
      </c>
      <c r="CA56" s="35">
        <v>504000</v>
      </c>
    </row>
    <row r="58" spans="3:79" x14ac:dyDescent="0.2">
      <c r="E58" s="12" t="str">
        <f t="shared" ref="E58:AJ58" si="58" xml:space="preserve"> E$19</f>
        <v>International chartered landings</v>
      </c>
      <c r="F58" s="12">
        <f t="shared" si="58"/>
        <v>0</v>
      </c>
      <c r="G58" s="12" t="str">
        <f t="shared" si="58"/>
        <v>landings</v>
      </c>
      <c r="H58" s="12">
        <f t="shared" si="58"/>
        <v>129150</v>
      </c>
      <c r="I58" s="12">
        <f t="shared" si="58"/>
        <v>0</v>
      </c>
      <c r="J58" s="12">
        <f t="shared" si="58"/>
        <v>1050</v>
      </c>
      <c r="K58" s="12">
        <f t="shared" si="58"/>
        <v>1200</v>
      </c>
      <c r="L58" s="12">
        <f t="shared" si="58"/>
        <v>1200</v>
      </c>
      <c r="M58" s="12">
        <f t="shared" si="58"/>
        <v>1350</v>
      </c>
      <c r="N58" s="12">
        <f t="shared" si="58"/>
        <v>1350</v>
      </c>
      <c r="O58" s="12">
        <f t="shared" si="58"/>
        <v>1500</v>
      </c>
      <c r="P58" s="12">
        <f t="shared" si="58"/>
        <v>1500</v>
      </c>
      <c r="Q58" s="12">
        <f t="shared" si="58"/>
        <v>1650</v>
      </c>
      <c r="R58" s="12">
        <f t="shared" si="58"/>
        <v>1650</v>
      </c>
      <c r="S58" s="12">
        <f t="shared" si="58"/>
        <v>1800</v>
      </c>
      <c r="T58" s="12">
        <f t="shared" si="58"/>
        <v>1800</v>
      </c>
      <c r="U58" s="12">
        <f t="shared" si="58"/>
        <v>1950</v>
      </c>
      <c r="V58" s="12">
        <f t="shared" si="58"/>
        <v>1950</v>
      </c>
      <c r="W58" s="12">
        <f t="shared" si="58"/>
        <v>2100</v>
      </c>
      <c r="X58" s="12">
        <f t="shared" si="58"/>
        <v>2100</v>
      </c>
      <c r="Y58" s="12">
        <f t="shared" si="58"/>
        <v>2100</v>
      </c>
      <c r="Z58" s="12">
        <f t="shared" si="58"/>
        <v>2100</v>
      </c>
      <c r="AA58" s="12">
        <f t="shared" si="58"/>
        <v>2100</v>
      </c>
      <c r="AB58" s="12">
        <f t="shared" si="58"/>
        <v>2100</v>
      </c>
      <c r="AC58" s="12">
        <f t="shared" si="58"/>
        <v>2100</v>
      </c>
      <c r="AD58" s="12">
        <f t="shared" si="58"/>
        <v>2100</v>
      </c>
      <c r="AE58" s="12">
        <f t="shared" si="58"/>
        <v>2100</v>
      </c>
      <c r="AF58" s="12">
        <f t="shared" si="58"/>
        <v>2100</v>
      </c>
      <c r="AG58" s="12">
        <f t="shared" si="58"/>
        <v>2100</v>
      </c>
      <c r="AH58" s="12">
        <f t="shared" si="58"/>
        <v>2100</v>
      </c>
      <c r="AI58" s="12">
        <f t="shared" si="58"/>
        <v>2100</v>
      </c>
      <c r="AJ58" s="12">
        <f t="shared" si="58"/>
        <v>2100</v>
      </c>
      <c r="AK58" s="12">
        <f t="shared" ref="AK58:BP58" si="59" xml:space="preserve"> AK$19</f>
        <v>2100</v>
      </c>
      <c r="AL58" s="12">
        <f t="shared" si="59"/>
        <v>2100</v>
      </c>
      <c r="AM58" s="12">
        <f t="shared" si="59"/>
        <v>2100</v>
      </c>
      <c r="AN58" s="12">
        <f t="shared" si="59"/>
        <v>2100</v>
      </c>
      <c r="AO58" s="12">
        <f t="shared" si="59"/>
        <v>2100</v>
      </c>
      <c r="AP58" s="12">
        <f t="shared" si="59"/>
        <v>2100</v>
      </c>
      <c r="AQ58" s="12">
        <f t="shared" si="59"/>
        <v>2100</v>
      </c>
      <c r="AR58" s="12">
        <f t="shared" si="59"/>
        <v>2100</v>
      </c>
      <c r="AS58" s="12">
        <f t="shared" si="59"/>
        <v>2100</v>
      </c>
      <c r="AT58" s="12">
        <f t="shared" si="59"/>
        <v>2100</v>
      </c>
      <c r="AU58" s="12">
        <f t="shared" si="59"/>
        <v>2100</v>
      </c>
      <c r="AV58" s="12">
        <f t="shared" si="59"/>
        <v>2100</v>
      </c>
      <c r="AW58" s="12">
        <f t="shared" si="59"/>
        <v>2100</v>
      </c>
      <c r="AX58" s="12">
        <f t="shared" si="59"/>
        <v>2100</v>
      </c>
      <c r="AY58" s="12">
        <f t="shared" si="59"/>
        <v>2100</v>
      </c>
      <c r="AZ58" s="12">
        <f t="shared" si="59"/>
        <v>2100</v>
      </c>
      <c r="BA58" s="12">
        <f t="shared" si="59"/>
        <v>2100</v>
      </c>
      <c r="BB58" s="12">
        <f t="shared" si="59"/>
        <v>2100</v>
      </c>
      <c r="BC58" s="12">
        <f t="shared" si="59"/>
        <v>2100</v>
      </c>
      <c r="BD58" s="12">
        <f t="shared" si="59"/>
        <v>2100</v>
      </c>
      <c r="BE58" s="12">
        <f t="shared" si="59"/>
        <v>2100</v>
      </c>
      <c r="BF58" s="12">
        <f t="shared" si="59"/>
        <v>2100</v>
      </c>
      <c r="BG58" s="12">
        <f t="shared" si="59"/>
        <v>2100</v>
      </c>
      <c r="BH58" s="12">
        <f t="shared" si="59"/>
        <v>2100</v>
      </c>
      <c r="BI58" s="12">
        <f t="shared" si="59"/>
        <v>2100</v>
      </c>
      <c r="BJ58" s="12">
        <f t="shared" si="59"/>
        <v>2100</v>
      </c>
      <c r="BK58" s="12">
        <f t="shared" si="59"/>
        <v>2100</v>
      </c>
      <c r="BL58" s="12">
        <f t="shared" si="59"/>
        <v>2100</v>
      </c>
      <c r="BM58" s="12">
        <f t="shared" si="59"/>
        <v>2100</v>
      </c>
      <c r="BN58" s="12">
        <f t="shared" si="59"/>
        <v>2100</v>
      </c>
      <c r="BO58" s="12">
        <f t="shared" si="59"/>
        <v>2100</v>
      </c>
      <c r="BP58" s="12">
        <f t="shared" si="59"/>
        <v>2100</v>
      </c>
      <c r="BQ58" s="12">
        <f t="shared" ref="BQ58:BV58" si="60" xml:space="preserve"> BQ$19</f>
        <v>2100</v>
      </c>
      <c r="BR58" s="12">
        <f t="shared" si="60"/>
        <v>2100</v>
      </c>
      <c r="BS58" s="12">
        <f t="shared" si="60"/>
        <v>2100</v>
      </c>
      <c r="BT58" s="12">
        <f t="shared" si="60"/>
        <v>2100</v>
      </c>
      <c r="BU58" s="12">
        <f t="shared" si="60"/>
        <v>2100</v>
      </c>
      <c r="BV58" s="12">
        <f t="shared" si="60"/>
        <v>2100</v>
      </c>
      <c r="BW58" s="35">
        <v>2100</v>
      </c>
      <c r="BX58" s="35">
        <v>2100</v>
      </c>
      <c r="BY58" s="35">
        <v>2100</v>
      </c>
      <c r="BZ58" s="35">
        <v>2100</v>
      </c>
      <c r="CA58" s="35">
        <v>2100</v>
      </c>
    </row>
    <row r="59" spans="3:79" x14ac:dyDescent="0.2">
      <c r="E59" s="12" t="str">
        <f t="shared" ref="E59:AJ59" si="61" xml:space="preserve"> E$43</f>
        <v>International chartereded passengers per landing</v>
      </c>
      <c r="F59" s="12">
        <f t="shared" si="61"/>
        <v>0</v>
      </c>
      <c r="G59" s="12" t="str">
        <f t="shared" si="61"/>
        <v>pax / landing</v>
      </c>
      <c r="H59" s="12">
        <f t="shared" si="61"/>
        <v>10162.5</v>
      </c>
      <c r="I59" s="12">
        <f t="shared" si="61"/>
        <v>0</v>
      </c>
      <c r="J59" s="12">
        <f t="shared" si="61"/>
        <v>162.5</v>
      </c>
      <c r="K59" s="12">
        <f t="shared" si="61"/>
        <v>150</v>
      </c>
      <c r="L59" s="12">
        <f t="shared" si="61"/>
        <v>162.5</v>
      </c>
      <c r="M59" s="12">
        <f t="shared" si="61"/>
        <v>150</v>
      </c>
      <c r="N59" s="12">
        <f t="shared" si="61"/>
        <v>162.5</v>
      </c>
      <c r="O59" s="12">
        <f t="shared" si="61"/>
        <v>150</v>
      </c>
      <c r="P59" s="12">
        <f t="shared" si="61"/>
        <v>162.5</v>
      </c>
      <c r="Q59" s="12">
        <f t="shared" si="61"/>
        <v>150</v>
      </c>
      <c r="R59" s="12">
        <f t="shared" si="61"/>
        <v>162.5</v>
      </c>
      <c r="S59" s="12">
        <f t="shared" si="61"/>
        <v>150</v>
      </c>
      <c r="T59" s="12">
        <f t="shared" si="61"/>
        <v>162.5</v>
      </c>
      <c r="U59" s="12">
        <f t="shared" si="61"/>
        <v>150</v>
      </c>
      <c r="V59" s="12">
        <f t="shared" si="61"/>
        <v>162.5</v>
      </c>
      <c r="W59" s="12">
        <f t="shared" si="61"/>
        <v>150</v>
      </c>
      <c r="X59" s="12">
        <f t="shared" si="61"/>
        <v>162.5</v>
      </c>
      <c r="Y59" s="12">
        <f t="shared" si="61"/>
        <v>150</v>
      </c>
      <c r="Z59" s="12">
        <f t="shared" si="61"/>
        <v>162.5</v>
      </c>
      <c r="AA59" s="12">
        <f t="shared" si="61"/>
        <v>150</v>
      </c>
      <c r="AB59" s="12">
        <f t="shared" si="61"/>
        <v>162.5</v>
      </c>
      <c r="AC59" s="12">
        <f t="shared" si="61"/>
        <v>150</v>
      </c>
      <c r="AD59" s="12">
        <f t="shared" si="61"/>
        <v>162.5</v>
      </c>
      <c r="AE59" s="12">
        <f t="shared" si="61"/>
        <v>150</v>
      </c>
      <c r="AF59" s="12">
        <f t="shared" si="61"/>
        <v>162.5</v>
      </c>
      <c r="AG59" s="12">
        <f t="shared" si="61"/>
        <v>150</v>
      </c>
      <c r="AH59" s="12">
        <f t="shared" si="61"/>
        <v>162.5</v>
      </c>
      <c r="AI59" s="12">
        <f t="shared" si="61"/>
        <v>150</v>
      </c>
      <c r="AJ59" s="12">
        <f t="shared" si="61"/>
        <v>162.5</v>
      </c>
      <c r="AK59" s="12">
        <f t="shared" ref="AK59:BP59" si="62" xml:space="preserve"> AK$43</f>
        <v>150</v>
      </c>
      <c r="AL59" s="12">
        <f t="shared" si="62"/>
        <v>162.5</v>
      </c>
      <c r="AM59" s="12">
        <f t="shared" si="62"/>
        <v>150</v>
      </c>
      <c r="AN59" s="12">
        <f t="shared" si="62"/>
        <v>162.5</v>
      </c>
      <c r="AO59" s="12">
        <f t="shared" si="62"/>
        <v>150</v>
      </c>
      <c r="AP59" s="12">
        <f t="shared" si="62"/>
        <v>162.5</v>
      </c>
      <c r="AQ59" s="12">
        <f t="shared" si="62"/>
        <v>150</v>
      </c>
      <c r="AR59" s="12">
        <f t="shared" si="62"/>
        <v>162.5</v>
      </c>
      <c r="AS59" s="12">
        <f t="shared" si="62"/>
        <v>150</v>
      </c>
      <c r="AT59" s="12">
        <f t="shared" si="62"/>
        <v>162.5</v>
      </c>
      <c r="AU59" s="12">
        <f t="shared" si="62"/>
        <v>150</v>
      </c>
      <c r="AV59" s="12">
        <f t="shared" si="62"/>
        <v>162.5</v>
      </c>
      <c r="AW59" s="12">
        <f t="shared" si="62"/>
        <v>150</v>
      </c>
      <c r="AX59" s="12">
        <f t="shared" si="62"/>
        <v>162.5</v>
      </c>
      <c r="AY59" s="12">
        <f t="shared" si="62"/>
        <v>150</v>
      </c>
      <c r="AZ59" s="12">
        <f t="shared" si="62"/>
        <v>162.5</v>
      </c>
      <c r="BA59" s="12">
        <f t="shared" si="62"/>
        <v>150</v>
      </c>
      <c r="BB59" s="12">
        <f t="shared" si="62"/>
        <v>162.5</v>
      </c>
      <c r="BC59" s="12">
        <f t="shared" si="62"/>
        <v>150</v>
      </c>
      <c r="BD59" s="12">
        <f t="shared" si="62"/>
        <v>162.5</v>
      </c>
      <c r="BE59" s="12">
        <f t="shared" si="62"/>
        <v>150</v>
      </c>
      <c r="BF59" s="12">
        <f t="shared" si="62"/>
        <v>162.5</v>
      </c>
      <c r="BG59" s="12">
        <f t="shared" si="62"/>
        <v>150</v>
      </c>
      <c r="BH59" s="12">
        <f t="shared" si="62"/>
        <v>162.5</v>
      </c>
      <c r="BI59" s="12">
        <f t="shared" si="62"/>
        <v>150</v>
      </c>
      <c r="BJ59" s="12">
        <f t="shared" si="62"/>
        <v>162.5</v>
      </c>
      <c r="BK59" s="12">
        <f t="shared" si="62"/>
        <v>150</v>
      </c>
      <c r="BL59" s="12">
        <f t="shared" si="62"/>
        <v>162.5</v>
      </c>
      <c r="BM59" s="12">
        <f t="shared" si="62"/>
        <v>150</v>
      </c>
      <c r="BN59" s="12">
        <f t="shared" si="62"/>
        <v>162.5</v>
      </c>
      <c r="BO59" s="12">
        <f t="shared" si="62"/>
        <v>150</v>
      </c>
      <c r="BP59" s="12">
        <f t="shared" si="62"/>
        <v>162.5</v>
      </c>
      <c r="BQ59" s="12">
        <f t="shared" ref="BQ59:BV59" si="63" xml:space="preserve"> BQ$43</f>
        <v>150</v>
      </c>
      <c r="BR59" s="12">
        <f t="shared" si="63"/>
        <v>162.5</v>
      </c>
      <c r="BS59" s="12">
        <f t="shared" si="63"/>
        <v>150</v>
      </c>
      <c r="BT59" s="12">
        <f t="shared" si="63"/>
        <v>162.5</v>
      </c>
      <c r="BU59" s="12">
        <f t="shared" si="63"/>
        <v>150</v>
      </c>
      <c r="BV59" s="12">
        <f t="shared" si="63"/>
        <v>162.5</v>
      </c>
      <c r="BW59" s="35">
        <v>150</v>
      </c>
      <c r="BX59" s="35">
        <v>162.5</v>
      </c>
      <c r="BY59" s="35">
        <v>150</v>
      </c>
      <c r="BZ59" s="35">
        <v>162.5</v>
      </c>
      <c r="CA59" s="35">
        <v>150</v>
      </c>
    </row>
    <row r="60" spans="3:79" x14ac:dyDescent="0.2">
      <c r="E60" s="12" t="s">
        <v>93</v>
      </c>
      <c r="G60" s="12" t="s">
        <v>75</v>
      </c>
      <c r="H60" s="12">
        <f xml:space="preserve"> SUM(J60:BV60)</f>
        <v>20186250</v>
      </c>
      <c r="J60" s="12">
        <f t="shared" ref="J60:AO60" si="64" xml:space="preserve"> J58 * J59</f>
        <v>170625</v>
      </c>
      <c r="K60" s="12">
        <f t="shared" si="64"/>
        <v>180000</v>
      </c>
      <c r="L60" s="12">
        <f t="shared" si="64"/>
        <v>195000</v>
      </c>
      <c r="M60" s="12">
        <f t="shared" si="64"/>
        <v>202500</v>
      </c>
      <c r="N60" s="12">
        <f t="shared" si="64"/>
        <v>219375</v>
      </c>
      <c r="O60" s="12">
        <f t="shared" si="64"/>
        <v>225000</v>
      </c>
      <c r="P60" s="12">
        <f t="shared" si="64"/>
        <v>243750</v>
      </c>
      <c r="Q60" s="12">
        <f t="shared" si="64"/>
        <v>247500</v>
      </c>
      <c r="R60" s="12">
        <f t="shared" si="64"/>
        <v>268125</v>
      </c>
      <c r="S60" s="12">
        <f t="shared" si="64"/>
        <v>270000</v>
      </c>
      <c r="T60" s="12">
        <f t="shared" si="64"/>
        <v>292500</v>
      </c>
      <c r="U60" s="12">
        <f t="shared" si="64"/>
        <v>292500</v>
      </c>
      <c r="V60" s="12">
        <f t="shared" si="64"/>
        <v>316875</v>
      </c>
      <c r="W60" s="12">
        <f t="shared" si="64"/>
        <v>315000</v>
      </c>
      <c r="X60" s="12">
        <f t="shared" si="64"/>
        <v>341250</v>
      </c>
      <c r="Y60" s="12">
        <f t="shared" si="64"/>
        <v>315000</v>
      </c>
      <c r="Z60" s="12">
        <f t="shared" si="64"/>
        <v>341250</v>
      </c>
      <c r="AA60" s="12">
        <f t="shared" si="64"/>
        <v>315000</v>
      </c>
      <c r="AB60" s="12">
        <f t="shared" si="64"/>
        <v>341250</v>
      </c>
      <c r="AC60" s="12">
        <f t="shared" si="64"/>
        <v>315000</v>
      </c>
      <c r="AD60" s="12">
        <f t="shared" si="64"/>
        <v>341250</v>
      </c>
      <c r="AE60" s="12">
        <f t="shared" si="64"/>
        <v>315000</v>
      </c>
      <c r="AF60" s="12">
        <f t="shared" si="64"/>
        <v>341250</v>
      </c>
      <c r="AG60" s="12">
        <f t="shared" si="64"/>
        <v>315000</v>
      </c>
      <c r="AH60" s="12">
        <f t="shared" si="64"/>
        <v>341250</v>
      </c>
      <c r="AI60" s="12">
        <f t="shared" si="64"/>
        <v>315000</v>
      </c>
      <c r="AJ60" s="12">
        <f t="shared" si="64"/>
        <v>341250</v>
      </c>
      <c r="AK60" s="12">
        <f t="shared" si="64"/>
        <v>315000</v>
      </c>
      <c r="AL60" s="12">
        <f t="shared" si="64"/>
        <v>341250</v>
      </c>
      <c r="AM60" s="12">
        <f t="shared" si="64"/>
        <v>315000</v>
      </c>
      <c r="AN60" s="12">
        <f t="shared" si="64"/>
        <v>341250</v>
      </c>
      <c r="AO60" s="12">
        <f t="shared" si="64"/>
        <v>315000</v>
      </c>
      <c r="AP60" s="12">
        <f t="shared" ref="AP60:BU60" si="65" xml:space="preserve"> AP58 * AP59</f>
        <v>341250</v>
      </c>
      <c r="AQ60" s="12">
        <f t="shared" si="65"/>
        <v>315000</v>
      </c>
      <c r="AR60" s="12">
        <f t="shared" si="65"/>
        <v>341250</v>
      </c>
      <c r="AS60" s="12">
        <f t="shared" si="65"/>
        <v>315000</v>
      </c>
      <c r="AT60" s="12">
        <f t="shared" si="65"/>
        <v>341250</v>
      </c>
      <c r="AU60" s="12">
        <f t="shared" si="65"/>
        <v>315000</v>
      </c>
      <c r="AV60" s="12">
        <f t="shared" si="65"/>
        <v>341250</v>
      </c>
      <c r="AW60" s="12">
        <f t="shared" si="65"/>
        <v>315000</v>
      </c>
      <c r="AX60" s="12">
        <f t="shared" si="65"/>
        <v>341250</v>
      </c>
      <c r="AY60" s="12">
        <f t="shared" si="65"/>
        <v>315000</v>
      </c>
      <c r="AZ60" s="12">
        <f t="shared" si="65"/>
        <v>341250</v>
      </c>
      <c r="BA60" s="12">
        <f t="shared" si="65"/>
        <v>315000</v>
      </c>
      <c r="BB60" s="12">
        <f t="shared" si="65"/>
        <v>341250</v>
      </c>
      <c r="BC60" s="12">
        <f t="shared" si="65"/>
        <v>315000</v>
      </c>
      <c r="BD60" s="12">
        <f t="shared" si="65"/>
        <v>341250</v>
      </c>
      <c r="BE60" s="12">
        <f t="shared" si="65"/>
        <v>315000</v>
      </c>
      <c r="BF60" s="12">
        <f t="shared" si="65"/>
        <v>341250</v>
      </c>
      <c r="BG60" s="12">
        <f t="shared" si="65"/>
        <v>315000</v>
      </c>
      <c r="BH60" s="12">
        <f t="shared" si="65"/>
        <v>341250</v>
      </c>
      <c r="BI60" s="12">
        <f t="shared" si="65"/>
        <v>315000</v>
      </c>
      <c r="BJ60" s="12">
        <f t="shared" si="65"/>
        <v>341250</v>
      </c>
      <c r="BK60" s="12">
        <f t="shared" si="65"/>
        <v>315000</v>
      </c>
      <c r="BL60" s="12">
        <f t="shared" si="65"/>
        <v>341250</v>
      </c>
      <c r="BM60" s="12">
        <f t="shared" si="65"/>
        <v>315000</v>
      </c>
      <c r="BN60" s="12">
        <f t="shared" si="65"/>
        <v>341250</v>
      </c>
      <c r="BO60" s="12">
        <f t="shared" si="65"/>
        <v>315000</v>
      </c>
      <c r="BP60" s="12">
        <f t="shared" si="65"/>
        <v>341250</v>
      </c>
      <c r="BQ60" s="12">
        <f t="shared" si="65"/>
        <v>315000</v>
      </c>
      <c r="BR60" s="12">
        <f t="shared" si="65"/>
        <v>341250</v>
      </c>
      <c r="BS60" s="12">
        <f t="shared" si="65"/>
        <v>315000</v>
      </c>
      <c r="BT60" s="12">
        <f t="shared" si="65"/>
        <v>341250</v>
      </c>
      <c r="BU60" s="12">
        <f t="shared" si="65"/>
        <v>315000</v>
      </c>
      <c r="BV60" s="12">
        <f t="shared" ref="BV60" si="66" xml:space="preserve"> BV58 * BV59</f>
        <v>341250</v>
      </c>
      <c r="BW60" s="35">
        <v>315000</v>
      </c>
      <c r="BX60" s="35">
        <v>341250</v>
      </c>
      <c r="BY60" s="35">
        <v>315000</v>
      </c>
      <c r="BZ60" s="35">
        <v>341250</v>
      </c>
      <c r="CA60" s="35">
        <v>315000</v>
      </c>
    </row>
    <row r="62" spans="3:79" x14ac:dyDescent="0.2">
      <c r="E62" s="12" t="str">
        <f t="shared" ref="E62:AJ62" si="67" xml:space="preserve"> E$23</f>
        <v>International scheduled landings</v>
      </c>
      <c r="F62" s="12">
        <f t="shared" si="67"/>
        <v>0</v>
      </c>
      <c r="G62" s="12" t="str">
        <f t="shared" si="67"/>
        <v>landings</v>
      </c>
      <c r="H62" s="12">
        <f t="shared" si="67"/>
        <v>54930</v>
      </c>
      <c r="I62" s="12">
        <f t="shared" si="67"/>
        <v>0</v>
      </c>
      <c r="J62" s="12">
        <f t="shared" si="67"/>
        <v>350</v>
      </c>
      <c r="K62" s="12">
        <f t="shared" si="67"/>
        <v>420</v>
      </c>
      <c r="L62" s="12">
        <f t="shared" si="67"/>
        <v>420</v>
      </c>
      <c r="M62" s="12">
        <f t="shared" si="67"/>
        <v>630</v>
      </c>
      <c r="N62" s="12">
        <f t="shared" si="67"/>
        <v>630</v>
      </c>
      <c r="O62" s="12">
        <f t="shared" si="67"/>
        <v>720</v>
      </c>
      <c r="P62" s="12">
        <f t="shared" si="67"/>
        <v>720</v>
      </c>
      <c r="Q62" s="12">
        <f t="shared" si="67"/>
        <v>880</v>
      </c>
      <c r="R62" s="12">
        <f t="shared" si="67"/>
        <v>880</v>
      </c>
      <c r="S62" s="12">
        <f t="shared" si="67"/>
        <v>880</v>
      </c>
      <c r="T62" s="12">
        <f t="shared" si="67"/>
        <v>880</v>
      </c>
      <c r="U62" s="12">
        <f t="shared" si="67"/>
        <v>880</v>
      </c>
      <c r="V62" s="12">
        <f t="shared" si="67"/>
        <v>880</v>
      </c>
      <c r="W62" s="12">
        <f t="shared" si="67"/>
        <v>880</v>
      </c>
      <c r="X62" s="12">
        <f t="shared" si="67"/>
        <v>880</v>
      </c>
      <c r="Y62" s="12">
        <f t="shared" si="67"/>
        <v>880</v>
      </c>
      <c r="Z62" s="12">
        <f t="shared" si="67"/>
        <v>880</v>
      </c>
      <c r="AA62" s="12">
        <f t="shared" si="67"/>
        <v>880</v>
      </c>
      <c r="AB62" s="12">
        <f t="shared" si="67"/>
        <v>880</v>
      </c>
      <c r="AC62" s="12">
        <f t="shared" si="67"/>
        <v>880</v>
      </c>
      <c r="AD62" s="12">
        <f t="shared" si="67"/>
        <v>880</v>
      </c>
      <c r="AE62" s="12">
        <f t="shared" si="67"/>
        <v>880</v>
      </c>
      <c r="AF62" s="12">
        <f t="shared" si="67"/>
        <v>880</v>
      </c>
      <c r="AG62" s="12">
        <f t="shared" si="67"/>
        <v>880</v>
      </c>
      <c r="AH62" s="12">
        <f t="shared" si="67"/>
        <v>880</v>
      </c>
      <c r="AI62" s="12">
        <f t="shared" si="67"/>
        <v>880</v>
      </c>
      <c r="AJ62" s="12">
        <f t="shared" si="67"/>
        <v>880</v>
      </c>
      <c r="AK62" s="12">
        <f t="shared" ref="AK62:BP62" si="68" xml:space="preserve"> AK$23</f>
        <v>880</v>
      </c>
      <c r="AL62" s="12">
        <f t="shared" si="68"/>
        <v>880</v>
      </c>
      <c r="AM62" s="12">
        <f t="shared" si="68"/>
        <v>880</v>
      </c>
      <c r="AN62" s="12">
        <f t="shared" si="68"/>
        <v>880</v>
      </c>
      <c r="AO62" s="12">
        <f t="shared" si="68"/>
        <v>880</v>
      </c>
      <c r="AP62" s="12">
        <f t="shared" si="68"/>
        <v>880</v>
      </c>
      <c r="AQ62" s="12">
        <f t="shared" si="68"/>
        <v>880</v>
      </c>
      <c r="AR62" s="12">
        <f t="shared" si="68"/>
        <v>880</v>
      </c>
      <c r="AS62" s="12">
        <f t="shared" si="68"/>
        <v>880</v>
      </c>
      <c r="AT62" s="12">
        <f t="shared" si="68"/>
        <v>880</v>
      </c>
      <c r="AU62" s="12">
        <f t="shared" si="68"/>
        <v>880</v>
      </c>
      <c r="AV62" s="12">
        <f t="shared" si="68"/>
        <v>880</v>
      </c>
      <c r="AW62" s="12">
        <f t="shared" si="68"/>
        <v>880</v>
      </c>
      <c r="AX62" s="12">
        <f t="shared" si="68"/>
        <v>880</v>
      </c>
      <c r="AY62" s="12">
        <f t="shared" si="68"/>
        <v>880</v>
      </c>
      <c r="AZ62" s="12">
        <f t="shared" si="68"/>
        <v>880</v>
      </c>
      <c r="BA62" s="12">
        <f t="shared" si="68"/>
        <v>880</v>
      </c>
      <c r="BB62" s="12">
        <f t="shared" si="68"/>
        <v>880</v>
      </c>
      <c r="BC62" s="12">
        <f t="shared" si="68"/>
        <v>880</v>
      </c>
      <c r="BD62" s="12">
        <f t="shared" si="68"/>
        <v>880</v>
      </c>
      <c r="BE62" s="12">
        <f t="shared" si="68"/>
        <v>880</v>
      </c>
      <c r="BF62" s="12">
        <f t="shared" si="68"/>
        <v>880</v>
      </c>
      <c r="BG62" s="12">
        <f t="shared" si="68"/>
        <v>880</v>
      </c>
      <c r="BH62" s="12">
        <f t="shared" si="68"/>
        <v>880</v>
      </c>
      <c r="BI62" s="12">
        <f t="shared" si="68"/>
        <v>880</v>
      </c>
      <c r="BJ62" s="12">
        <f t="shared" si="68"/>
        <v>880</v>
      </c>
      <c r="BK62" s="12">
        <f t="shared" si="68"/>
        <v>880</v>
      </c>
      <c r="BL62" s="12">
        <f t="shared" si="68"/>
        <v>880</v>
      </c>
      <c r="BM62" s="12">
        <f t="shared" si="68"/>
        <v>880</v>
      </c>
      <c r="BN62" s="12">
        <f t="shared" si="68"/>
        <v>880</v>
      </c>
      <c r="BO62" s="12">
        <f t="shared" si="68"/>
        <v>880</v>
      </c>
      <c r="BP62" s="12">
        <f t="shared" si="68"/>
        <v>880</v>
      </c>
      <c r="BQ62" s="12">
        <f t="shared" ref="BQ62:BV62" si="69" xml:space="preserve"> BQ$23</f>
        <v>880</v>
      </c>
      <c r="BR62" s="12">
        <f t="shared" si="69"/>
        <v>880</v>
      </c>
      <c r="BS62" s="12">
        <f t="shared" si="69"/>
        <v>880</v>
      </c>
      <c r="BT62" s="12">
        <f t="shared" si="69"/>
        <v>880</v>
      </c>
      <c r="BU62" s="12">
        <f t="shared" si="69"/>
        <v>880</v>
      </c>
      <c r="BV62" s="12">
        <f t="shared" si="69"/>
        <v>880</v>
      </c>
      <c r="BW62" s="35">
        <v>880</v>
      </c>
      <c r="BX62" s="35">
        <v>880</v>
      </c>
      <c r="BY62" s="35">
        <v>880</v>
      </c>
      <c r="BZ62" s="35">
        <v>880</v>
      </c>
      <c r="CA62" s="35">
        <v>880</v>
      </c>
    </row>
    <row r="63" spans="3:79" x14ac:dyDescent="0.2">
      <c r="E63" s="12" t="str">
        <f t="shared" ref="E63:AJ63" si="70" xml:space="preserve"> E$47</f>
        <v>International scheduled passengers per landing</v>
      </c>
      <c r="F63" s="12">
        <f t="shared" si="70"/>
        <v>0</v>
      </c>
      <c r="G63" s="12" t="str">
        <f t="shared" si="70"/>
        <v>pax / landing</v>
      </c>
      <c r="H63" s="12">
        <f t="shared" si="70"/>
        <v>12180</v>
      </c>
      <c r="I63" s="12">
        <f t="shared" si="70"/>
        <v>0</v>
      </c>
      <c r="J63" s="12">
        <f t="shared" si="70"/>
        <v>182</v>
      </c>
      <c r="K63" s="12">
        <f t="shared" si="70"/>
        <v>182</v>
      </c>
      <c r="L63" s="12">
        <f t="shared" si="70"/>
        <v>182</v>
      </c>
      <c r="M63" s="12">
        <f t="shared" si="70"/>
        <v>182</v>
      </c>
      <c r="N63" s="12">
        <f t="shared" si="70"/>
        <v>182</v>
      </c>
      <c r="O63" s="12">
        <f t="shared" si="70"/>
        <v>182</v>
      </c>
      <c r="P63" s="12">
        <f t="shared" si="70"/>
        <v>182</v>
      </c>
      <c r="Q63" s="12">
        <f t="shared" si="70"/>
        <v>182</v>
      </c>
      <c r="R63" s="12">
        <f t="shared" si="70"/>
        <v>182</v>
      </c>
      <c r="S63" s="12">
        <f t="shared" si="70"/>
        <v>182</v>
      </c>
      <c r="T63" s="12">
        <f t="shared" si="70"/>
        <v>182</v>
      </c>
      <c r="U63" s="12">
        <f t="shared" si="70"/>
        <v>182</v>
      </c>
      <c r="V63" s="12">
        <f t="shared" si="70"/>
        <v>182</v>
      </c>
      <c r="W63" s="12">
        <f t="shared" si="70"/>
        <v>182</v>
      </c>
      <c r="X63" s="12">
        <f t="shared" si="70"/>
        <v>182</v>
      </c>
      <c r="Y63" s="12">
        <f t="shared" si="70"/>
        <v>182</v>
      </c>
      <c r="Z63" s="12">
        <f t="shared" si="70"/>
        <v>182</v>
      </c>
      <c r="AA63" s="12">
        <f t="shared" si="70"/>
        <v>182</v>
      </c>
      <c r="AB63" s="12">
        <f t="shared" si="70"/>
        <v>182</v>
      </c>
      <c r="AC63" s="12">
        <f t="shared" si="70"/>
        <v>182</v>
      </c>
      <c r="AD63" s="12">
        <f t="shared" si="70"/>
        <v>182</v>
      </c>
      <c r="AE63" s="12">
        <f t="shared" si="70"/>
        <v>182</v>
      </c>
      <c r="AF63" s="12">
        <f t="shared" si="70"/>
        <v>182</v>
      </c>
      <c r="AG63" s="12">
        <f t="shared" si="70"/>
        <v>182</v>
      </c>
      <c r="AH63" s="12">
        <f t="shared" si="70"/>
        <v>182</v>
      </c>
      <c r="AI63" s="12">
        <f t="shared" si="70"/>
        <v>182</v>
      </c>
      <c r="AJ63" s="12">
        <f t="shared" si="70"/>
        <v>182</v>
      </c>
      <c r="AK63" s="12">
        <f t="shared" ref="AK63:BP63" si="71" xml:space="preserve"> AK$47</f>
        <v>182</v>
      </c>
      <c r="AL63" s="12">
        <f t="shared" si="71"/>
        <v>182</v>
      </c>
      <c r="AM63" s="12">
        <f t="shared" si="71"/>
        <v>182</v>
      </c>
      <c r="AN63" s="12">
        <f t="shared" si="71"/>
        <v>182</v>
      </c>
      <c r="AO63" s="12">
        <f t="shared" si="71"/>
        <v>182</v>
      </c>
      <c r="AP63" s="12">
        <f t="shared" si="71"/>
        <v>182</v>
      </c>
      <c r="AQ63" s="12">
        <f t="shared" si="71"/>
        <v>182</v>
      </c>
      <c r="AR63" s="12">
        <f t="shared" si="71"/>
        <v>182</v>
      </c>
      <c r="AS63" s="12">
        <f t="shared" si="71"/>
        <v>182</v>
      </c>
      <c r="AT63" s="12">
        <f t="shared" si="71"/>
        <v>182</v>
      </c>
      <c r="AU63" s="12">
        <f t="shared" si="71"/>
        <v>182</v>
      </c>
      <c r="AV63" s="12">
        <f t="shared" si="71"/>
        <v>182</v>
      </c>
      <c r="AW63" s="12">
        <f t="shared" si="71"/>
        <v>182</v>
      </c>
      <c r="AX63" s="12">
        <f t="shared" si="71"/>
        <v>196</v>
      </c>
      <c r="AY63" s="12">
        <f t="shared" si="71"/>
        <v>196</v>
      </c>
      <c r="AZ63" s="12">
        <f t="shared" si="71"/>
        <v>196</v>
      </c>
      <c r="BA63" s="12">
        <f t="shared" si="71"/>
        <v>196</v>
      </c>
      <c r="BB63" s="12">
        <f t="shared" si="71"/>
        <v>196</v>
      </c>
      <c r="BC63" s="12">
        <f t="shared" si="71"/>
        <v>196</v>
      </c>
      <c r="BD63" s="12">
        <f t="shared" si="71"/>
        <v>196</v>
      </c>
      <c r="BE63" s="12">
        <f t="shared" si="71"/>
        <v>196</v>
      </c>
      <c r="BF63" s="12">
        <f t="shared" si="71"/>
        <v>196</v>
      </c>
      <c r="BG63" s="12">
        <f t="shared" si="71"/>
        <v>196</v>
      </c>
      <c r="BH63" s="12">
        <f t="shared" si="71"/>
        <v>196</v>
      </c>
      <c r="BI63" s="12">
        <f t="shared" si="71"/>
        <v>196</v>
      </c>
      <c r="BJ63" s="12">
        <f t="shared" si="71"/>
        <v>196</v>
      </c>
      <c r="BK63" s="12">
        <f t="shared" si="71"/>
        <v>196</v>
      </c>
      <c r="BL63" s="12">
        <f t="shared" si="71"/>
        <v>196</v>
      </c>
      <c r="BM63" s="12">
        <f t="shared" si="71"/>
        <v>196</v>
      </c>
      <c r="BN63" s="12">
        <f t="shared" si="71"/>
        <v>196</v>
      </c>
      <c r="BO63" s="12">
        <f t="shared" si="71"/>
        <v>196</v>
      </c>
      <c r="BP63" s="12">
        <f t="shared" si="71"/>
        <v>196</v>
      </c>
      <c r="BQ63" s="12">
        <f t="shared" ref="BQ63:BV63" si="72" xml:space="preserve"> BQ$47</f>
        <v>196</v>
      </c>
      <c r="BR63" s="12">
        <f t="shared" si="72"/>
        <v>196</v>
      </c>
      <c r="BS63" s="12">
        <f t="shared" si="72"/>
        <v>196</v>
      </c>
      <c r="BT63" s="12">
        <f t="shared" si="72"/>
        <v>196</v>
      </c>
      <c r="BU63" s="12">
        <f t="shared" si="72"/>
        <v>196</v>
      </c>
      <c r="BV63" s="12">
        <f t="shared" si="72"/>
        <v>196</v>
      </c>
      <c r="BW63" s="35">
        <v>196</v>
      </c>
      <c r="BX63" s="35">
        <v>196</v>
      </c>
      <c r="BY63" s="35">
        <v>196</v>
      </c>
      <c r="BZ63" s="35">
        <v>196</v>
      </c>
      <c r="CA63" s="35">
        <v>196</v>
      </c>
    </row>
    <row r="64" spans="3:79" x14ac:dyDescent="0.2">
      <c r="E64" s="12" t="s">
        <v>94</v>
      </c>
      <c r="G64" s="12" t="s">
        <v>75</v>
      </c>
      <c r="H64" s="12">
        <f xml:space="preserve"> SUM(J64:BV64)</f>
        <v>10305260</v>
      </c>
      <c r="J64" s="12">
        <f t="shared" ref="J64:AO64" si="73" xml:space="preserve"> J62 * J63</f>
        <v>63700</v>
      </c>
      <c r="K64" s="12">
        <f t="shared" si="73"/>
        <v>76440</v>
      </c>
      <c r="L64" s="12">
        <f t="shared" si="73"/>
        <v>76440</v>
      </c>
      <c r="M64" s="12">
        <f t="shared" si="73"/>
        <v>114660</v>
      </c>
      <c r="N64" s="12">
        <f t="shared" si="73"/>
        <v>114660</v>
      </c>
      <c r="O64" s="12">
        <f t="shared" si="73"/>
        <v>131040</v>
      </c>
      <c r="P64" s="12">
        <f t="shared" si="73"/>
        <v>131040</v>
      </c>
      <c r="Q64" s="12">
        <f t="shared" si="73"/>
        <v>160160</v>
      </c>
      <c r="R64" s="12">
        <f t="shared" si="73"/>
        <v>160160</v>
      </c>
      <c r="S64" s="12">
        <f t="shared" si="73"/>
        <v>160160</v>
      </c>
      <c r="T64" s="12">
        <f t="shared" si="73"/>
        <v>160160</v>
      </c>
      <c r="U64" s="12">
        <f t="shared" si="73"/>
        <v>160160</v>
      </c>
      <c r="V64" s="12">
        <f t="shared" si="73"/>
        <v>160160</v>
      </c>
      <c r="W64" s="12">
        <f t="shared" si="73"/>
        <v>160160</v>
      </c>
      <c r="X64" s="12">
        <f t="shared" si="73"/>
        <v>160160</v>
      </c>
      <c r="Y64" s="12">
        <f t="shared" si="73"/>
        <v>160160</v>
      </c>
      <c r="Z64" s="12">
        <f t="shared" si="73"/>
        <v>160160</v>
      </c>
      <c r="AA64" s="12">
        <f t="shared" si="73"/>
        <v>160160</v>
      </c>
      <c r="AB64" s="12">
        <f t="shared" si="73"/>
        <v>160160</v>
      </c>
      <c r="AC64" s="12">
        <f t="shared" si="73"/>
        <v>160160</v>
      </c>
      <c r="AD64" s="12">
        <f t="shared" si="73"/>
        <v>160160</v>
      </c>
      <c r="AE64" s="12">
        <f t="shared" si="73"/>
        <v>160160</v>
      </c>
      <c r="AF64" s="12">
        <f t="shared" si="73"/>
        <v>160160</v>
      </c>
      <c r="AG64" s="12">
        <f t="shared" si="73"/>
        <v>160160</v>
      </c>
      <c r="AH64" s="12">
        <f t="shared" si="73"/>
        <v>160160</v>
      </c>
      <c r="AI64" s="12">
        <f t="shared" si="73"/>
        <v>160160</v>
      </c>
      <c r="AJ64" s="12">
        <f t="shared" si="73"/>
        <v>160160</v>
      </c>
      <c r="AK64" s="12">
        <f t="shared" si="73"/>
        <v>160160</v>
      </c>
      <c r="AL64" s="12">
        <f t="shared" si="73"/>
        <v>160160</v>
      </c>
      <c r="AM64" s="12">
        <f t="shared" si="73"/>
        <v>160160</v>
      </c>
      <c r="AN64" s="12">
        <f t="shared" si="73"/>
        <v>160160</v>
      </c>
      <c r="AO64" s="12">
        <f t="shared" si="73"/>
        <v>160160</v>
      </c>
      <c r="AP64" s="12">
        <f t="shared" ref="AP64:BU64" si="74" xml:space="preserve"> AP62 * AP63</f>
        <v>160160</v>
      </c>
      <c r="AQ64" s="12">
        <f t="shared" si="74"/>
        <v>160160</v>
      </c>
      <c r="AR64" s="12">
        <f t="shared" si="74"/>
        <v>160160</v>
      </c>
      <c r="AS64" s="12">
        <f t="shared" si="74"/>
        <v>160160</v>
      </c>
      <c r="AT64" s="12">
        <f t="shared" si="74"/>
        <v>160160</v>
      </c>
      <c r="AU64" s="12">
        <f t="shared" si="74"/>
        <v>160160</v>
      </c>
      <c r="AV64" s="12">
        <f t="shared" si="74"/>
        <v>160160</v>
      </c>
      <c r="AW64" s="12">
        <f t="shared" si="74"/>
        <v>160160</v>
      </c>
      <c r="AX64" s="12">
        <f t="shared" si="74"/>
        <v>172480</v>
      </c>
      <c r="AY64" s="12">
        <f t="shared" si="74"/>
        <v>172480</v>
      </c>
      <c r="AZ64" s="12">
        <f t="shared" si="74"/>
        <v>172480</v>
      </c>
      <c r="BA64" s="12">
        <f t="shared" si="74"/>
        <v>172480</v>
      </c>
      <c r="BB64" s="12">
        <f t="shared" si="74"/>
        <v>172480</v>
      </c>
      <c r="BC64" s="12">
        <f t="shared" si="74"/>
        <v>172480</v>
      </c>
      <c r="BD64" s="12">
        <f t="shared" si="74"/>
        <v>172480</v>
      </c>
      <c r="BE64" s="12">
        <f t="shared" si="74"/>
        <v>172480</v>
      </c>
      <c r="BF64" s="12">
        <f t="shared" si="74"/>
        <v>172480</v>
      </c>
      <c r="BG64" s="12">
        <f t="shared" si="74"/>
        <v>172480</v>
      </c>
      <c r="BH64" s="12">
        <f t="shared" si="74"/>
        <v>172480</v>
      </c>
      <c r="BI64" s="12">
        <f t="shared" si="74"/>
        <v>172480</v>
      </c>
      <c r="BJ64" s="12">
        <f t="shared" si="74"/>
        <v>172480</v>
      </c>
      <c r="BK64" s="12">
        <f t="shared" si="74"/>
        <v>172480</v>
      </c>
      <c r="BL64" s="12">
        <f t="shared" si="74"/>
        <v>172480</v>
      </c>
      <c r="BM64" s="12">
        <f t="shared" si="74"/>
        <v>172480</v>
      </c>
      <c r="BN64" s="12">
        <f t="shared" si="74"/>
        <v>172480</v>
      </c>
      <c r="BO64" s="12">
        <f t="shared" si="74"/>
        <v>172480</v>
      </c>
      <c r="BP64" s="12">
        <f t="shared" si="74"/>
        <v>172480</v>
      </c>
      <c r="BQ64" s="12">
        <f t="shared" si="74"/>
        <v>172480</v>
      </c>
      <c r="BR64" s="12">
        <f t="shared" si="74"/>
        <v>172480</v>
      </c>
      <c r="BS64" s="12">
        <f t="shared" si="74"/>
        <v>172480</v>
      </c>
      <c r="BT64" s="12">
        <f t="shared" si="74"/>
        <v>172480</v>
      </c>
      <c r="BU64" s="12">
        <f t="shared" si="74"/>
        <v>172480</v>
      </c>
      <c r="BV64" s="12">
        <f t="shared" ref="BV64" si="75" xml:space="preserve"> BV62 * BV63</f>
        <v>172480</v>
      </c>
      <c r="BW64" s="35">
        <v>172480</v>
      </c>
      <c r="BX64" s="35">
        <v>172480</v>
      </c>
      <c r="BY64" s="35">
        <v>172480</v>
      </c>
      <c r="BZ64" s="35">
        <v>172480</v>
      </c>
      <c r="CA64" s="35">
        <v>172480</v>
      </c>
    </row>
    <row r="66" spans="2:79" x14ac:dyDescent="0.2">
      <c r="E66" s="8" t="str">
        <f t="shared" ref="E66:AJ66" si="76" xml:space="preserve"> E$52</f>
        <v>Total passengers - domestic chartered</v>
      </c>
      <c r="F66" s="8">
        <f t="shared" si="76"/>
        <v>0</v>
      </c>
      <c r="G66" s="8" t="str">
        <f t="shared" si="76"/>
        <v>passengers</v>
      </c>
      <c r="H66" s="8">
        <f t="shared" si="76"/>
        <v>4116310</v>
      </c>
      <c r="I66" s="8">
        <f t="shared" si="76"/>
        <v>0</v>
      </c>
      <c r="J66" s="8">
        <f t="shared" si="76"/>
        <v>118800</v>
      </c>
      <c r="K66" s="8">
        <f t="shared" si="76"/>
        <v>94380</v>
      </c>
      <c r="L66" s="8">
        <f t="shared" si="76"/>
        <v>94380</v>
      </c>
      <c r="M66" s="8">
        <f t="shared" si="76"/>
        <v>94380</v>
      </c>
      <c r="N66" s="8">
        <f t="shared" si="76"/>
        <v>110110</v>
      </c>
      <c r="O66" s="8">
        <f t="shared" si="76"/>
        <v>110110</v>
      </c>
      <c r="P66" s="8">
        <f t="shared" si="76"/>
        <v>110110</v>
      </c>
      <c r="Q66" s="8">
        <f t="shared" si="76"/>
        <v>84700</v>
      </c>
      <c r="R66" s="8">
        <f t="shared" si="76"/>
        <v>84700</v>
      </c>
      <c r="S66" s="8">
        <f t="shared" si="76"/>
        <v>84700</v>
      </c>
      <c r="T66" s="8">
        <f t="shared" si="76"/>
        <v>84700</v>
      </c>
      <c r="U66" s="8">
        <f t="shared" si="76"/>
        <v>62370</v>
      </c>
      <c r="V66" s="8">
        <f t="shared" si="76"/>
        <v>62370</v>
      </c>
      <c r="W66" s="8">
        <f t="shared" si="76"/>
        <v>62370</v>
      </c>
      <c r="X66" s="8">
        <f t="shared" si="76"/>
        <v>62370</v>
      </c>
      <c r="Y66" s="8">
        <f t="shared" si="76"/>
        <v>55440</v>
      </c>
      <c r="Z66" s="8">
        <f t="shared" si="76"/>
        <v>55440</v>
      </c>
      <c r="AA66" s="8">
        <f t="shared" si="76"/>
        <v>55440</v>
      </c>
      <c r="AB66" s="8">
        <f t="shared" si="76"/>
        <v>55440</v>
      </c>
      <c r="AC66" s="8">
        <f t="shared" si="76"/>
        <v>55440</v>
      </c>
      <c r="AD66" s="8">
        <f t="shared" si="76"/>
        <v>62568.000000000007</v>
      </c>
      <c r="AE66" s="8">
        <f t="shared" si="76"/>
        <v>62568.000000000007</v>
      </c>
      <c r="AF66" s="8">
        <f t="shared" si="76"/>
        <v>62568.000000000007</v>
      </c>
      <c r="AG66" s="8">
        <f t="shared" si="76"/>
        <v>62568.000000000007</v>
      </c>
      <c r="AH66" s="8">
        <f t="shared" si="76"/>
        <v>62568.000000000007</v>
      </c>
      <c r="AI66" s="8">
        <f t="shared" si="76"/>
        <v>62568.000000000007</v>
      </c>
      <c r="AJ66" s="8">
        <f t="shared" si="76"/>
        <v>62568.000000000007</v>
      </c>
      <c r="AK66" s="8">
        <f t="shared" ref="AK66:BP66" si="77" xml:space="preserve"> AK$52</f>
        <v>62568.000000000007</v>
      </c>
      <c r="AL66" s="8">
        <f t="shared" si="77"/>
        <v>62568.000000000007</v>
      </c>
      <c r="AM66" s="8">
        <f t="shared" si="77"/>
        <v>62568.000000000007</v>
      </c>
      <c r="AN66" s="8">
        <f t="shared" si="77"/>
        <v>62568.000000000007</v>
      </c>
      <c r="AO66" s="8">
        <f t="shared" si="77"/>
        <v>62568.000000000007</v>
      </c>
      <c r="AP66" s="8">
        <f t="shared" si="77"/>
        <v>62568.000000000007</v>
      </c>
      <c r="AQ66" s="8">
        <f t="shared" si="77"/>
        <v>62568.000000000007</v>
      </c>
      <c r="AR66" s="8">
        <f t="shared" si="77"/>
        <v>62568.000000000007</v>
      </c>
      <c r="AS66" s="8">
        <f t="shared" si="77"/>
        <v>62568.000000000007</v>
      </c>
      <c r="AT66" s="8">
        <f t="shared" si="77"/>
        <v>62568.000000000007</v>
      </c>
      <c r="AU66" s="8">
        <f t="shared" si="77"/>
        <v>62568.000000000007</v>
      </c>
      <c r="AV66" s="8">
        <f t="shared" si="77"/>
        <v>62568.000000000007</v>
      </c>
      <c r="AW66" s="8">
        <f t="shared" si="77"/>
        <v>62568.000000000007</v>
      </c>
      <c r="AX66" s="8">
        <f t="shared" si="77"/>
        <v>55440</v>
      </c>
      <c r="AY66" s="8">
        <f t="shared" si="77"/>
        <v>55440</v>
      </c>
      <c r="AZ66" s="8">
        <f t="shared" si="77"/>
        <v>55440</v>
      </c>
      <c r="BA66" s="8">
        <f t="shared" si="77"/>
        <v>55440</v>
      </c>
      <c r="BB66" s="8">
        <f t="shared" si="77"/>
        <v>55440</v>
      </c>
      <c r="BC66" s="8">
        <f t="shared" si="77"/>
        <v>55440</v>
      </c>
      <c r="BD66" s="8">
        <f t="shared" si="77"/>
        <v>55440</v>
      </c>
      <c r="BE66" s="8">
        <f t="shared" si="77"/>
        <v>55440</v>
      </c>
      <c r="BF66" s="8">
        <f t="shared" si="77"/>
        <v>51480</v>
      </c>
      <c r="BG66" s="8">
        <f t="shared" si="77"/>
        <v>51480</v>
      </c>
      <c r="BH66" s="8">
        <f t="shared" si="77"/>
        <v>51480</v>
      </c>
      <c r="BI66" s="8">
        <f t="shared" si="77"/>
        <v>51480</v>
      </c>
      <c r="BJ66" s="8">
        <f t="shared" si="77"/>
        <v>47520</v>
      </c>
      <c r="BK66" s="8">
        <f t="shared" si="77"/>
        <v>47520</v>
      </c>
      <c r="BL66" s="8">
        <f t="shared" si="77"/>
        <v>47520</v>
      </c>
      <c r="BM66" s="8">
        <f t="shared" si="77"/>
        <v>47520</v>
      </c>
      <c r="BN66" s="8">
        <f t="shared" si="77"/>
        <v>47520</v>
      </c>
      <c r="BO66" s="8">
        <f t="shared" si="77"/>
        <v>47520</v>
      </c>
      <c r="BP66" s="8">
        <f t="shared" si="77"/>
        <v>47520</v>
      </c>
      <c r="BQ66" s="8">
        <f t="shared" ref="BQ66:BV66" si="78" xml:space="preserve"> BQ$52</f>
        <v>47520</v>
      </c>
      <c r="BR66" s="8">
        <f t="shared" si="78"/>
        <v>47520</v>
      </c>
      <c r="BS66" s="8">
        <f t="shared" si="78"/>
        <v>47520</v>
      </c>
      <c r="BT66" s="8">
        <f t="shared" si="78"/>
        <v>47520</v>
      </c>
      <c r="BU66" s="8">
        <f t="shared" si="78"/>
        <v>47520</v>
      </c>
      <c r="BV66" s="8">
        <f t="shared" si="78"/>
        <v>47520</v>
      </c>
    </row>
    <row r="67" spans="2:79" x14ac:dyDescent="0.2">
      <c r="E67" s="12" t="str">
        <f t="shared" ref="E67:AJ67" si="79" xml:space="preserve"> E$56</f>
        <v>Total passengers - domestic scheduled</v>
      </c>
      <c r="F67" s="12">
        <f t="shared" si="79"/>
        <v>0</v>
      </c>
      <c r="G67" s="12" t="str">
        <f t="shared" si="79"/>
        <v>passengers</v>
      </c>
      <c r="H67" s="12">
        <f t="shared" si="79"/>
        <v>34058080</v>
      </c>
      <c r="I67" s="12">
        <f t="shared" si="79"/>
        <v>0</v>
      </c>
      <c r="J67" s="12">
        <f t="shared" si="79"/>
        <v>740880</v>
      </c>
      <c r="K67" s="12">
        <f t="shared" si="79"/>
        <v>686000</v>
      </c>
      <c r="L67" s="12">
        <f t="shared" si="79"/>
        <v>740880</v>
      </c>
      <c r="M67" s="12">
        <f t="shared" si="79"/>
        <v>588000</v>
      </c>
      <c r="N67" s="12">
        <f t="shared" si="79"/>
        <v>635040</v>
      </c>
      <c r="O67" s="12">
        <f t="shared" si="79"/>
        <v>588000</v>
      </c>
      <c r="P67" s="12">
        <f t="shared" si="79"/>
        <v>635040</v>
      </c>
      <c r="Q67" s="12">
        <f t="shared" si="79"/>
        <v>490000</v>
      </c>
      <c r="R67" s="12">
        <f t="shared" si="79"/>
        <v>529200</v>
      </c>
      <c r="S67" s="12">
        <f t="shared" si="79"/>
        <v>490000</v>
      </c>
      <c r="T67" s="12">
        <f t="shared" si="79"/>
        <v>498960.00000000006</v>
      </c>
      <c r="U67" s="12">
        <f t="shared" si="79"/>
        <v>462000</v>
      </c>
      <c r="V67" s="12">
        <f t="shared" si="79"/>
        <v>498960.00000000006</v>
      </c>
      <c r="W67" s="12">
        <f t="shared" si="79"/>
        <v>462000</v>
      </c>
      <c r="X67" s="12">
        <f t="shared" si="79"/>
        <v>498960.00000000006</v>
      </c>
      <c r="Y67" s="12">
        <f t="shared" si="79"/>
        <v>462000</v>
      </c>
      <c r="Z67" s="12">
        <f t="shared" si="79"/>
        <v>498960.00000000006</v>
      </c>
      <c r="AA67" s="12">
        <f t="shared" si="79"/>
        <v>462000</v>
      </c>
      <c r="AB67" s="12">
        <f t="shared" si="79"/>
        <v>498960.00000000006</v>
      </c>
      <c r="AC67" s="12">
        <f t="shared" si="79"/>
        <v>462000</v>
      </c>
      <c r="AD67" s="12">
        <f t="shared" si="79"/>
        <v>514080</v>
      </c>
      <c r="AE67" s="12">
        <f t="shared" si="79"/>
        <v>476000</v>
      </c>
      <c r="AF67" s="12">
        <f t="shared" si="79"/>
        <v>514080</v>
      </c>
      <c r="AG67" s="12">
        <f t="shared" si="79"/>
        <v>476000</v>
      </c>
      <c r="AH67" s="12">
        <f t="shared" si="79"/>
        <v>514080</v>
      </c>
      <c r="AI67" s="12">
        <f t="shared" si="79"/>
        <v>476000</v>
      </c>
      <c r="AJ67" s="12">
        <f t="shared" si="79"/>
        <v>514080</v>
      </c>
      <c r="AK67" s="12">
        <f t="shared" ref="AK67:BP67" si="80" xml:space="preserve"> AK$56</f>
        <v>476000</v>
      </c>
      <c r="AL67" s="12">
        <f t="shared" si="80"/>
        <v>514080</v>
      </c>
      <c r="AM67" s="12">
        <f t="shared" si="80"/>
        <v>476000</v>
      </c>
      <c r="AN67" s="12">
        <f t="shared" si="80"/>
        <v>529200</v>
      </c>
      <c r="AO67" s="12">
        <f t="shared" si="80"/>
        <v>490000</v>
      </c>
      <c r="AP67" s="12">
        <f t="shared" si="80"/>
        <v>529200</v>
      </c>
      <c r="AQ67" s="12">
        <f t="shared" si="80"/>
        <v>490000</v>
      </c>
      <c r="AR67" s="12">
        <f t="shared" si="80"/>
        <v>529200</v>
      </c>
      <c r="AS67" s="12">
        <f t="shared" si="80"/>
        <v>490000</v>
      </c>
      <c r="AT67" s="12">
        <f t="shared" si="80"/>
        <v>529200</v>
      </c>
      <c r="AU67" s="12">
        <f t="shared" si="80"/>
        <v>490000</v>
      </c>
      <c r="AV67" s="12">
        <f t="shared" si="80"/>
        <v>529200</v>
      </c>
      <c r="AW67" s="12">
        <f t="shared" si="80"/>
        <v>490000</v>
      </c>
      <c r="AX67" s="12">
        <f t="shared" si="80"/>
        <v>544320</v>
      </c>
      <c r="AY67" s="12">
        <f t="shared" si="80"/>
        <v>504000</v>
      </c>
      <c r="AZ67" s="12">
        <f t="shared" si="80"/>
        <v>544320</v>
      </c>
      <c r="BA67" s="12">
        <f t="shared" si="80"/>
        <v>504000</v>
      </c>
      <c r="BB67" s="12">
        <f t="shared" si="80"/>
        <v>544320</v>
      </c>
      <c r="BC67" s="12">
        <f t="shared" si="80"/>
        <v>504000</v>
      </c>
      <c r="BD67" s="12">
        <f t="shared" si="80"/>
        <v>544320</v>
      </c>
      <c r="BE67" s="12">
        <f t="shared" si="80"/>
        <v>504000</v>
      </c>
      <c r="BF67" s="12">
        <f t="shared" si="80"/>
        <v>544320</v>
      </c>
      <c r="BG67" s="12">
        <f t="shared" si="80"/>
        <v>504000</v>
      </c>
      <c r="BH67" s="12">
        <f t="shared" si="80"/>
        <v>504000</v>
      </c>
      <c r="BI67" s="12">
        <f t="shared" si="80"/>
        <v>544320</v>
      </c>
      <c r="BJ67" s="12">
        <f t="shared" si="80"/>
        <v>504000</v>
      </c>
      <c r="BK67" s="12">
        <f t="shared" si="80"/>
        <v>544320</v>
      </c>
      <c r="BL67" s="12">
        <f t="shared" si="80"/>
        <v>504000</v>
      </c>
      <c r="BM67" s="12">
        <f t="shared" si="80"/>
        <v>544320</v>
      </c>
      <c r="BN67" s="12">
        <f t="shared" si="80"/>
        <v>504000</v>
      </c>
      <c r="BO67" s="12">
        <f t="shared" si="80"/>
        <v>544320</v>
      </c>
      <c r="BP67" s="12">
        <f t="shared" si="80"/>
        <v>504000</v>
      </c>
      <c r="BQ67" s="12">
        <f t="shared" ref="BQ67:BV67" si="81" xml:space="preserve"> BQ$56</f>
        <v>504000</v>
      </c>
      <c r="BR67" s="12">
        <f t="shared" si="81"/>
        <v>544320</v>
      </c>
      <c r="BS67" s="12">
        <f t="shared" si="81"/>
        <v>504000</v>
      </c>
      <c r="BT67" s="12">
        <f t="shared" si="81"/>
        <v>544320</v>
      </c>
      <c r="BU67" s="12">
        <f t="shared" si="81"/>
        <v>504000</v>
      </c>
      <c r="BV67" s="12">
        <f t="shared" si="81"/>
        <v>544320</v>
      </c>
    </row>
    <row r="68" spans="2:79" x14ac:dyDescent="0.2">
      <c r="E68" s="98" t="s">
        <v>90</v>
      </c>
      <c r="F68" s="98"/>
      <c r="G68" s="98" t="s">
        <v>75</v>
      </c>
      <c r="H68" s="98">
        <f xml:space="preserve"> SUM(J68:BV68)</f>
        <v>38174390</v>
      </c>
      <c r="I68" s="98"/>
      <c r="J68" s="98">
        <f t="shared" ref="J68:AO68" si="82">SUM(J66:J67)</f>
        <v>859680</v>
      </c>
      <c r="K68" s="98">
        <f t="shared" si="82"/>
        <v>780380</v>
      </c>
      <c r="L68" s="98">
        <f t="shared" si="82"/>
        <v>835260</v>
      </c>
      <c r="M68" s="98">
        <f t="shared" si="82"/>
        <v>682380</v>
      </c>
      <c r="N68" s="98">
        <f t="shared" si="82"/>
        <v>745150</v>
      </c>
      <c r="O68" s="98">
        <f t="shared" si="82"/>
        <v>698110</v>
      </c>
      <c r="P68" s="98">
        <f t="shared" si="82"/>
        <v>745150</v>
      </c>
      <c r="Q68" s="98">
        <f t="shared" si="82"/>
        <v>574700</v>
      </c>
      <c r="R68" s="98">
        <f t="shared" si="82"/>
        <v>613900</v>
      </c>
      <c r="S68" s="98">
        <f t="shared" si="82"/>
        <v>574700</v>
      </c>
      <c r="T68" s="98">
        <f t="shared" si="82"/>
        <v>583660</v>
      </c>
      <c r="U68" s="98">
        <f t="shared" si="82"/>
        <v>524370</v>
      </c>
      <c r="V68" s="98">
        <f t="shared" si="82"/>
        <v>561330</v>
      </c>
      <c r="W68" s="98">
        <f t="shared" si="82"/>
        <v>524370</v>
      </c>
      <c r="X68" s="98">
        <f t="shared" si="82"/>
        <v>561330</v>
      </c>
      <c r="Y68" s="98">
        <f t="shared" si="82"/>
        <v>517440</v>
      </c>
      <c r="Z68" s="98">
        <f t="shared" si="82"/>
        <v>554400</v>
      </c>
      <c r="AA68" s="98">
        <f t="shared" si="82"/>
        <v>517440</v>
      </c>
      <c r="AB68" s="98">
        <f t="shared" si="82"/>
        <v>554400</v>
      </c>
      <c r="AC68" s="98">
        <f t="shared" si="82"/>
        <v>517440</v>
      </c>
      <c r="AD68" s="98">
        <f t="shared" si="82"/>
        <v>576648</v>
      </c>
      <c r="AE68" s="98">
        <f t="shared" si="82"/>
        <v>538568</v>
      </c>
      <c r="AF68" s="98">
        <f t="shared" si="82"/>
        <v>576648</v>
      </c>
      <c r="AG68" s="98">
        <f t="shared" si="82"/>
        <v>538568</v>
      </c>
      <c r="AH68" s="98">
        <f t="shared" si="82"/>
        <v>576648</v>
      </c>
      <c r="AI68" s="98">
        <f t="shared" si="82"/>
        <v>538568</v>
      </c>
      <c r="AJ68" s="98">
        <f t="shared" si="82"/>
        <v>576648</v>
      </c>
      <c r="AK68" s="98">
        <f t="shared" si="82"/>
        <v>538568</v>
      </c>
      <c r="AL68" s="98">
        <f t="shared" si="82"/>
        <v>576648</v>
      </c>
      <c r="AM68" s="98">
        <f t="shared" si="82"/>
        <v>538568</v>
      </c>
      <c r="AN68" s="98">
        <f t="shared" si="82"/>
        <v>591768</v>
      </c>
      <c r="AO68" s="98">
        <f t="shared" si="82"/>
        <v>552568</v>
      </c>
      <c r="AP68" s="98">
        <f t="shared" ref="AP68:BU68" si="83">SUM(AP66:AP67)</f>
        <v>591768</v>
      </c>
      <c r="AQ68" s="98">
        <f t="shared" si="83"/>
        <v>552568</v>
      </c>
      <c r="AR68" s="98">
        <f t="shared" si="83"/>
        <v>591768</v>
      </c>
      <c r="AS68" s="98">
        <f t="shared" si="83"/>
        <v>552568</v>
      </c>
      <c r="AT68" s="98">
        <f t="shared" si="83"/>
        <v>591768</v>
      </c>
      <c r="AU68" s="98">
        <f t="shared" si="83"/>
        <v>552568</v>
      </c>
      <c r="AV68" s="98">
        <f t="shared" si="83"/>
        <v>591768</v>
      </c>
      <c r="AW68" s="98">
        <f t="shared" si="83"/>
        <v>552568</v>
      </c>
      <c r="AX68" s="98">
        <f t="shared" si="83"/>
        <v>599760</v>
      </c>
      <c r="AY68" s="98">
        <f t="shared" si="83"/>
        <v>559440</v>
      </c>
      <c r="AZ68" s="98">
        <f t="shared" si="83"/>
        <v>599760</v>
      </c>
      <c r="BA68" s="98">
        <f t="shared" si="83"/>
        <v>559440</v>
      </c>
      <c r="BB68" s="98">
        <f t="shared" si="83"/>
        <v>599760</v>
      </c>
      <c r="BC68" s="98">
        <f t="shared" si="83"/>
        <v>559440</v>
      </c>
      <c r="BD68" s="98">
        <f t="shared" si="83"/>
        <v>599760</v>
      </c>
      <c r="BE68" s="98">
        <f t="shared" si="83"/>
        <v>559440</v>
      </c>
      <c r="BF68" s="98">
        <f t="shared" si="83"/>
        <v>595800</v>
      </c>
      <c r="BG68" s="98">
        <f t="shared" si="83"/>
        <v>555480</v>
      </c>
      <c r="BH68" s="98">
        <f t="shared" si="83"/>
        <v>555480</v>
      </c>
      <c r="BI68" s="98">
        <f t="shared" si="83"/>
        <v>595800</v>
      </c>
      <c r="BJ68" s="98">
        <f t="shared" si="83"/>
        <v>551520</v>
      </c>
      <c r="BK68" s="98">
        <f t="shared" si="83"/>
        <v>591840</v>
      </c>
      <c r="BL68" s="98">
        <f t="shared" si="83"/>
        <v>551520</v>
      </c>
      <c r="BM68" s="98">
        <f t="shared" si="83"/>
        <v>591840</v>
      </c>
      <c r="BN68" s="98">
        <f t="shared" si="83"/>
        <v>551520</v>
      </c>
      <c r="BO68" s="98">
        <f t="shared" si="83"/>
        <v>591840</v>
      </c>
      <c r="BP68" s="98">
        <f t="shared" si="83"/>
        <v>551520</v>
      </c>
      <c r="BQ68" s="98">
        <f t="shared" si="83"/>
        <v>551520</v>
      </c>
      <c r="BR68" s="98">
        <f t="shared" si="83"/>
        <v>591840</v>
      </c>
      <c r="BS68" s="98">
        <f t="shared" si="83"/>
        <v>551520</v>
      </c>
      <c r="BT68" s="98">
        <f t="shared" si="83"/>
        <v>591840</v>
      </c>
      <c r="BU68" s="98">
        <f t="shared" si="83"/>
        <v>551520</v>
      </c>
      <c r="BV68" s="98">
        <f t="shared" ref="BV68" si="84">SUM(BV66:BV67)</f>
        <v>591840</v>
      </c>
    </row>
    <row r="70" spans="2:79" x14ac:dyDescent="0.2">
      <c r="E70" s="12" t="str">
        <f t="shared" ref="E70:AJ70" si="85" xml:space="preserve"> E$60</f>
        <v>Total passengers - international chartered</v>
      </c>
      <c r="F70" s="12">
        <f t="shared" si="85"/>
        <v>0</v>
      </c>
      <c r="G70" s="12" t="str">
        <f t="shared" si="85"/>
        <v>passengers</v>
      </c>
      <c r="H70" s="12">
        <f t="shared" si="85"/>
        <v>20186250</v>
      </c>
      <c r="I70" s="12">
        <f t="shared" si="85"/>
        <v>0</v>
      </c>
      <c r="J70" s="12">
        <f t="shared" si="85"/>
        <v>170625</v>
      </c>
      <c r="K70" s="12">
        <f t="shared" si="85"/>
        <v>180000</v>
      </c>
      <c r="L70" s="12">
        <f t="shared" si="85"/>
        <v>195000</v>
      </c>
      <c r="M70" s="12">
        <f t="shared" si="85"/>
        <v>202500</v>
      </c>
      <c r="N70" s="12">
        <f t="shared" si="85"/>
        <v>219375</v>
      </c>
      <c r="O70" s="12">
        <f t="shared" si="85"/>
        <v>225000</v>
      </c>
      <c r="P70" s="12">
        <f t="shared" si="85"/>
        <v>243750</v>
      </c>
      <c r="Q70" s="12">
        <f t="shared" si="85"/>
        <v>247500</v>
      </c>
      <c r="R70" s="12">
        <f t="shared" si="85"/>
        <v>268125</v>
      </c>
      <c r="S70" s="12">
        <f t="shared" si="85"/>
        <v>270000</v>
      </c>
      <c r="T70" s="12">
        <f t="shared" si="85"/>
        <v>292500</v>
      </c>
      <c r="U70" s="12">
        <f t="shared" si="85"/>
        <v>292500</v>
      </c>
      <c r="V70" s="12">
        <f t="shared" si="85"/>
        <v>316875</v>
      </c>
      <c r="W70" s="12">
        <f t="shared" si="85"/>
        <v>315000</v>
      </c>
      <c r="X70" s="12">
        <f t="shared" si="85"/>
        <v>341250</v>
      </c>
      <c r="Y70" s="12">
        <f t="shared" si="85"/>
        <v>315000</v>
      </c>
      <c r="Z70" s="12">
        <f t="shared" si="85"/>
        <v>341250</v>
      </c>
      <c r="AA70" s="12">
        <f t="shared" si="85"/>
        <v>315000</v>
      </c>
      <c r="AB70" s="12">
        <f t="shared" si="85"/>
        <v>341250</v>
      </c>
      <c r="AC70" s="12">
        <f t="shared" si="85"/>
        <v>315000</v>
      </c>
      <c r="AD70" s="12">
        <f t="shared" si="85"/>
        <v>341250</v>
      </c>
      <c r="AE70" s="12">
        <f t="shared" si="85"/>
        <v>315000</v>
      </c>
      <c r="AF70" s="12">
        <f t="shared" si="85"/>
        <v>341250</v>
      </c>
      <c r="AG70" s="12">
        <f t="shared" si="85"/>
        <v>315000</v>
      </c>
      <c r="AH70" s="12">
        <f t="shared" si="85"/>
        <v>341250</v>
      </c>
      <c r="AI70" s="12">
        <f t="shared" si="85"/>
        <v>315000</v>
      </c>
      <c r="AJ70" s="12">
        <f t="shared" si="85"/>
        <v>341250</v>
      </c>
      <c r="AK70" s="12">
        <f t="shared" ref="AK70:BP70" si="86" xml:space="preserve"> AK$60</f>
        <v>315000</v>
      </c>
      <c r="AL70" s="12">
        <f t="shared" si="86"/>
        <v>341250</v>
      </c>
      <c r="AM70" s="12">
        <f t="shared" si="86"/>
        <v>315000</v>
      </c>
      <c r="AN70" s="12">
        <f t="shared" si="86"/>
        <v>341250</v>
      </c>
      <c r="AO70" s="12">
        <f t="shared" si="86"/>
        <v>315000</v>
      </c>
      <c r="AP70" s="12">
        <f t="shared" si="86"/>
        <v>341250</v>
      </c>
      <c r="AQ70" s="12">
        <f t="shared" si="86"/>
        <v>315000</v>
      </c>
      <c r="AR70" s="12">
        <f t="shared" si="86"/>
        <v>341250</v>
      </c>
      <c r="AS70" s="12">
        <f t="shared" si="86"/>
        <v>315000</v>
      </c>
      <c r="AT70" s="12">
        <f t="shared" si="86"/>
        <v>341250</v>
      </c>
      <c r="AU70" s="12">
        <f t="shared" si="86"/>
        <v>315000</v>
      </c>
      <c r="AV70" s="12">
        <f t="shared" si="86"/>
        <v>341250</v>
      </c>
      <c r="AW70" s="12">
        <f t="shared" si="86"/>
        <v>315000</v>
      </c>
      <c r="AX70" s="12">
        <f t="shared" si="86"/>
        <v>341250</v>
      </c>
      <c r="AY70" s="12">
        <f t="shared" si="86"/>
        <v>315000</v>
      </c>
      <c r="AZ70" s="12">
        <f t="shared" si="86"/>
        <v>341250</v>
      </c>
      <c r="BA70" s="12">
        <f t="shared" si="86"/>
        <v>315000</v>
      </c>
      <c r="BB70" s="12">
        <f t="shared" si="86"/>
        <v>341250</v>
      </c>
      <c r="BC70" s="12">
        <f t="shared" si="86"/>
        <v>315000</v>
      </c>
      <c r="BD70" s="12">
        <f t="shared" si="86"/>
        <v>341250</v>
      </c>
      <c r="BE70" s="12">
        <f t="shared" si="86"/>
        <v>315000</v>
      </c>
      <c r="BF70" s="12">
        <f t="shared" si="86"/>
        <v>341250</v>
      </c>
      <c r="BG70" s="12">
        <f t="shared" si="86"/>
        <v>315000</v>
      </c>
      <c r="BH70" s="12">
        <f t="shared" si="86"/>
        <v>341250</v>
      </c>
      <c r="BI70" s="12">
        <f t="shared" si="86"/>
        <v>315000</v>
      </c>
      <c r="BJ70" s="12">
        <f t="shared" si="86"/>
        <v>341250</v>
      </c>
      <c r="BK70" s="12">
        <f t="shared" si="86"/>
        <v>315000</v>
      </c>
      <c r="BL70" s="12">
        <f t="shared" si="86"/>
        <v>341250</v>
      </c>
      <c r="BM70" s="12">
        <f t="shared" si="86"/>
        <v>315000</v>
      </c>
      <c r="BN70" s="12">
        <f t="shared" si="86"/>
        <v>341250</v>
      </c>
      <c r="BO70" s="12">
        <f t="shared" si="86"/>
        <v>315000</v>
      </c>
      <c r="BP70" s="12">
        <f t="shared" si="86"/>
        <v>341250</v>
      </c>
      <c r="BQ70" s="12">
        <f t="shared" ref="BQ70:BV70" si="87" xml:space="preserve"> BQ$60</f>
        <v>315000</v>
      </c>
      <c r="BR70" s="12">
        <f t="shared" si="87"/>
        <v>341250</v>
      </c>
      <c r="BS70" s="12">
        <f t="shared" si="87"/>
        <v>315000</v>
      </c>
      <c r="BT70" s="12">
        <f t="shared" si="87"/>
        <v>341250</v>
      </c>
      <c r="BU70" s="12">
        <f t="shared" si="87"/>
        <v>315000</v>
      </c>
      <c r="BV70" s="12">
        <f t="shared" si="87"/>
        <v>341250</v>
      </c>
    </row>
    <row r="71" spans="2:79" x14ac:dyDescent="0.2">
      <c r="E71" s="12" t="str">
        <f t="shared" ref="E71:AJ71" si="88" xml:space="preserve"> E$64</f>
        <v>Total passengers - international scheduled</v>
      </c>
      <c r="F71" s="12">
        <f t="shared" si="88"/>
        <v>0</v>
      </c>
      <c r="G71" s="12" t="str">
        <f t="shared" si="88"/>
        <v>passengers</v>
      </c>
      <c r="H71" s="12">
        <f t="shared" si="88"/>
        <v>10305260</v>
      </c>
      <c r="I71" s="12">
        <f t="shared" si="88"/>
        <v>0</v>
      </c>
      <c r="J71" s="12">
        <f t="shared" si="88"/>
        <v>63700</v>
      </c>
      <c r="K71" s="12">
        <f t="shared" si="88"/>
        <v>76440</v>
      </c>
      <c r="L71" s="12">
        <f t="shared" si="88"/>
        <v>76440</v>
      </c>
      <c r="M71" s="12">
        <f t="shared" si="88"/>
        <v>114660</v>
      </c>
      <c r="N71" s="12">
        <f t="shared" si="88"/>
        <v>114660</v>
      </c>
      <c r="O71" s="12">
        <f t="shared" si="88"/>
        <v>131040</v>
      </c>
      <c r="P71" s="12">
        <f t="shared" si="88"/>
        <v>131040</v>
      </c>
      <c r="Q71" s="12">
        <f t="shared" si="88"/>
        <v>160160</v>
      </c>
      <c r="R71" s="12">
        <f t="shared" si="88"/>
        <v>160160</v>
      </c>
      <c r="S71" s="12">
        <f t="shared" si="88"/>
        <v>160160</v>
      </c>
      <c r="T71" s="12">
        <f t="shared" si="88"/>
        <v>160160</v>
      </c>
      <c r="U71" s="12">
        <f t="shared" si="88"/>
        <v>160160</v>
      </c>
      <c r="V71" s="12">
        <f t="shared" si="88"/>
        <v>160160</v>
      </c>
      <c r="W71" s="12">
        <f t="shared" si="88"/>
        <v>160160</v>
      </c>
      <c r="X71" s="12">
        <f t="shared" si="88"/>
        <v>160160</v>
      </c>
      <c r="Y71" s="12">
        <f t="shared" si="88"/>
        <v>160160</v>
      </c>
      <c r="Z71" s="12">
        <f t="shared" si="88"/>
        <v>160160</v>
      </c>
      <c r="AA71" s="12">
        <f t="shared" si="88"/>
        <v>160160</v>
      </c>
      <c r="AB71" s="12">
        <f t="shared" si="88"/>
        <v>160160</v>
      </c>
      <c r="AC71" s="12">
        <f t="shared" si="88"/>
        <v>160160</v>
      </c>
      <c r="AD71" s="12">
        <f t="shared" si="88"/>
        <v>160160</v>
      </c>
      <c r="AE71" s="12">
        <f t="shared" si="88"/>
        <v>160160</v>
      </c>
      <c r="AF71" s="12">
        <f t="shared" si="88"/>
        <v>160160</v>
      </c>
      <c r="AG71" s="12">
        <f t="shared" si="88"/>
        <v>160160</v>
      </c>
      <c r="AH71" s="12">
        <f t="shared" si="88"/>
        <v>160160</v>
      </c>
      <c r="AI71" s="12">
        <f t="shared" si="88"/>
        <v>160160</v>
      </c>
      <c r="AJ71" s="12">
        <f t="shared" si="88"/>
        <v>160160</v>
      </c>
      <c r="AK71" s="12">
        <f t="shared" ref="AK71:BP71" si="89" xml:space="preserve"> AK$64</f>
        <v>160160</v>
      </c>
      <c r="AL71" s="12">
        <f t="shared" si="89"/>
        <v>160160</v>
      </c>
      <c r="AM71" s="12">
        <f t="shared" si="89"/>
        <v>160160</v>
      </c>
      <c r="AN71" s="12">
        <f t="shared" si="89"/>
        <v>160160</v>
      </c>
      <c r="AO71" s="12">
        <f t="shared" si="89"/>
        <v>160160</v>
      </c>
      <c r="AP71" s="12">
        <f t="shared" si="89"/>
        <v>160160</v>
      </c>
      <c r="AQ71" s="12">
        <f t="shared" si="89"/>
        <v>160160</v>
      </c>
      <c r="AR71" s="12">
        <f t="shared" si="89"/>
        <v>160160</v>
      </c>
      <c r="AS71" s="12">
        <f t="shared" si="89"/>
        <v>160160</v>
      </c>
      <c r="AT71" s="12">
        <f t="shared" si="89"/>
        <v>160160</v>
      </c>
      <c r="AU71" s="12">
        <f t="shared" si="89"/>
        <v>160160</v>
      </c>
      <c r="AV71" s="12">
        <f t="shared" si="89"/>
        <v>160160</v>
      </c>
      <c r="AW71" s="12">
        <f t="shared" si="89"/>
        <v>160160</v>
      </c>
      <c r="AX71" s="12">
        <f t="shared" si="89"/>
        <v>172480</v>
      </c>
      <c r="AY71" s="12">
        <f t="shared" si="89"/>
        <v>172480</v>
      </c>
      <c r="AZ71" s="12">
        <f t="shared" si="89"/>
        <v>172480</v>
      </c>
      <c r="BA71" s="12">
        <f t="shared" si="89"/>
        <v>172480</v>
      </c>
      <c r="BB71" s="12">
        <f t="shared" si="89"/>
        <v>172480</v>
      </c>
      <c r="BC71" s="12">
        <f t="shared" si="89"/>
        <v>172480</v>
      </c>
      <c r="BD71" s="12">
        <f t="shared" si="89"/>
        <v>172480</v>
      </c>
      <c r="BE71" s="12">
        <f t="shared" si="89"/>
        <v>172480</v>
      </c>
      <c r="BF71" s="12">
        <f t="shared" si="89"/>
        <v>172480</v>
      </c>
      <c r="BG71" s="12">
        <f t="shared" si="89"/>
        <v>172480</v>
      </c>
      <c r="BH71" s="12">
        <f t="shared" si="89"/>
        <v>172480</v>
      </c>
      <c r="BI71" s="12">
        <f t="shared" si="89"/>
        <v>172480</v>
      </c>
      <c r="BJ71" s="12">
        <f t="shared" si="89"/>
        <v>172480</v>
      </c>
      <c r="BK71" s="12">
        <f t="shared" si="89"/>
        <v>172480</v>
      </c>
      <c r="BL71" s="12">
        <f t="shared" si="89"/>
        <v>172480</v>
      </c>
      <c r="BM71" s="12">
        <f t="shared" si="89"/>
        <v>172480</v>
      </c>
      <c r="BN71" s="12">
        <f t="shared" si="89"/>
        <v>172480</v>
      </c>
      <c r="BO71" s="12">
        <f t="shared" si="89"/>
        <v>172480</v>
      </c>
      <c r="BP71" s="12">
        <f t="shared" si="89"/>
        <v>172480</v>
      </c>
      <c r="BQ71" s="12">
        <f t="shared" ref="BQ71:BV71" si="90" xml:space="preserve"> BQ$64</f>
        <v>172480</v>
      </c>
      <c r="BR71" s="12">
        <f t="shared" si="90"/>
        <v>172480</v>
      </c>
      <c r="BS71" s="12">
        <f t="shared" si="90"/>
        <v>172480</v>
      </c>
      <c r="BT71" s="12">
        <f t="shared" si="90"/>
        <v>172480</v>
      </c>
      <c r="BU71" s="12">
        <f t="shared" si="90"/>
        <v>172480</v>
      </c>
      <c r="BV71" s="12">
        <f t="shared" si="90"/>
        <v>172480</v>
      </c>
    </row>
    <row r="72" spans="2:79" x14ac:dyDescent="0.2">
      <c r="E72" s="98" t="s">
        <v>95</v>
      </c>
      <c r="F72" s="98"/>
      <c r="G72" s="98" t="s">
        <v>75</v>
      </c>
      <c r="H72" s="98">
        <f xml:space="preserve"> SUM(J72:BV72)</f>
        <v>30491510</v>
      </c>
      <c r="I72" s="98"/>
      <c r="J72" s="98">
        <f t="shared" ref="J72:AO72" si="91">SUM(J70:J71)</f>
        <v>234325</v>
      </c>
      <c r="K72" s="98">
        <f t="shared" si="91"/>
        <v>256440</v>
      </c>
      <c r="L72" s="98">
        <f t="shared" si="91"/>
        <v>271440</v>
      </c>
      <c r="M72" s="98">
        <f t="shared" si="91"/>
        <v>317160</v>
      </c>
      <c r="N72" s="98">
        <f t="shared" si="91"/>
        <v>334035</v>
      </c>
      <c r="O72" s="98">
        <f t="shared" si="91"/>
        <v>356040</v>
      </c>
      <c r="P72" s="98">
        <f t="shared" si="91"/>
        <v>374790</v>
      </c>
      <c r="Q72" s="98">
        <f t="shared" si="91"/>
        <v>407660</v>
      </c>
      <c r="R72" s="98">
        <f t="shared" si="91"/>
        <v>428285</v>
      </c>
      <c r="S72" s="98">
        <f t="shared" si="91"/>
        <v>430160</v>
      </c>
      <c r="T72" s="98">
        <f t="shared" si="91"/>
        <v>452660</v>
      </c>
      <c r="U72" s="98">
        <f t="shared" si="91"/>
        <v>452660</v>
      </c>
      <c r="V72" s="98">
        <f t="shared" si="91"/>
        <v>477035</v>
      </c>
      <c r="W72" s="98">
        <f t="shared" si="91"/>
        <v>475160</v>
      </c>
      <c r="X72" s="98">
        <f t="shared" si="91"/>
        <v>501410</v>
      </c>
      <c r="Y72" s="98">
        <f t="shared" si="91"/>
        <v>475160</v>
      </c>
      <c r="Z72" s="98">
        <f t="shared" si="91"/>
        <v>501410</v>
      </c>
      <c r="AA72" s="98">
        <f t="shared" si="91"/>
        <v>475160</v>
      </c>
      <c r="AB72" s="98">
        <f t="shared" si="91"/>
        <v>501410</v>
      </c>
      <c r="AC72" s="98">
        <f t="shared" si="91"/>
        <v>475160</v>
      </c>
      <c r="AD72" s="98">
        <f t="shared" si="91"/>
        <v>501410</v>
      </c>
      <c r="AE72" s="98">
        <f t="shared" si="91"/>
        <v>475160</v>
      </c>
      <c r="AF72" s="98">
        <f t="shared" si="91"/>
        <v>501410</v>
      </c>
      <c r="AG72" s="98">
        <f t="shared" si="91"/>
        <v>475160</v>
      </c>
      <c r="AH72" s="98">
        <f t="shared" si="91"/>
        <v>501410</v>
      </c>
      <c r="AI72" s="98">
        <f t="shared" si="91"/>
        <v>475160</v>
      </c>
      <c r="AJ72" s="98">
        <f t="shared" si="91"/>
        <v>501410</v>
      </c>
      <c r="AK72" s="98">
        <f t="shared" si="91"/>
        <v>475160</v>
      </c>
      <c r="AL72" s="98">
        <f t="shared" si="91"/>
        <v>501410</v>
      </c>
      <c r="AM72" s="98">
        <f t="shared" si="91"/>
        <v>475160</v>
      </c>
      <c r="AN72" s="98">
        <f t="shared" si="91"/>
        <v>501410</v>
      </c>
      <c r="AO72" s="98">
        <f t="shared" si="91"/>
        <v>475160</v>
      </c>
      <c r="AP72" s="98">
        <f t="shared" ref="AP72:BU72" si="92">SUM(AP70:AP71)</f>
        <v>501410</v>
      </c>
      <c r="AQ72" s="98">
        <f t="shared" si="92"/>
        <v>475160</v>
      </c>
      <c r="AR72" s="98">
        <f t="shared" si="92"/>
        <v>501410</v>
      </c>
      <c r="AS72" s="98">
        <f t="shared" si="92"/>
        <v>475160</v>
      </c>
      <c r="AT72" s="98">
        <f t="shared" si="92"/>
        <v>501410</v>
      </c>
      <c r="AU72" s="98">
        <f t="shared" si="92"/>
        <v>475160</v>
      </c>
      <c r="AV72" s="98">
        <f t="shared" si="92"/>
        <v>501410</v>
      </c>
      <c r="AW72" s="98">
        <f t="shared" si="92"/>
        <v>475160</v>
      </c>
      <c r="AX72" s="98">
        <f t="shared" si="92"/>
        <v>513730</v>
      </c>
      <c r="AY72" s="98">
        <f t="shared" si="92"/>
        <v>487480</v>
      </c>
      <c r="AZ72" s="98">
        <f t="shared" si="92"/>
        <v>513730</v>
      </c>
      <c r="BA72" s="98">
        <f t="shared" si="92"/>
        <v>487480</v>
      </c>
      <c r="BB72" s="98">
        <f t="shared" si="92"/>
        <v>513730</v>
      </c>
      <c r="BC72" s="98">
        <f t="shared" si="92"/>
        <v>487480</v>
      </c>
      <c r="BD72" s="98">
        <f t="shared" si="92"/>
        <v>513730</v>
      </c>
      <c r="BE72" s="98">
        <f t="shared" si="92"/>
        <v>487480</v>
      </c>
      <c r="BF72" s="98">
        <f t="shared" si="92"/>
        <v>513730</v>
      </c>
      <c r="BG72" s="98">
        <f t="shared" si="92"/>
        <v>487480</v>
      </c>
      <c r="BH72" s="98">
        <f t="shared" si="92"/>
        <v>513730</v>
      </c>
      <c r="BI72" s="98">
        <f t="shared" si="92"/>
        <v>487480</v>
      </c>
      <c r="BJ72" s="98">
        <f t="shared" si="92"/>
        <v>513730</v>
      </c>
      <c r="BK72" s="98">
        <f t="shared" si="92"/>
        <v>487480</v>
      </c>
      <c r="BL72" s="98">
        <f t="shared" si="92"/>
        <v>513730</v>
      </c>
      <c r="BM72" s="98">
        <f t="shared" si="92"/>
        <v>487480</v>
      </c>
      <c r="BN72" s="98">
        <f t="shared" si="92"/>
        <v>513730</v>
      </c>
      <c r="BO72" s="98">
        <f t="shared" si="92"/>
        <v>487480</v>
      </c>
      <c r="BP72" s="98">
        <f t="shared" si="92"/>
        <v>513730</v>
      </c>
      <c r="BQ72" s="98">
        <f t="shared" si="92"/>
        <v>487480</v>
      </c>
      <c r="BR72" s="98">
        <f t="shared" si="92"/>
        <v>513730</v>
      </c>
      <c r="BS72" s="98">
        <f t="shared" si="92"/>
        <v>487480</v>
      </c>
      <c r="BT72" s="98">
        <f t="shared" si="92"/>
        <v>513730</v>
      </c>
      <c r="BU72" s="98">
        <f t="shared" si="92"/>
        <v>487480</v>
      </c>
      <c r="BV72" s="98">
        <f t="shared" ref="BV72" si="93">SUM(BV70:BV71)</f>
        <v>513730</v>
      </c>
    </row>
    <row r="74" spans="2:79" x14ac:dyDescent="0.2">
      <c r="B74" s="1" t="s">
        <v>97</v>
      </c>
    </row>
    <row r="75" spans="2:79" x14ac:dyDescent="0.2">
      <c r="E75" s="12" t="str">
        <f t="shared" ref="E75:AJ75" si="94" xml:space="preserve"> E52</f>
        <v>Total passengers - domestic chartered</v>
      </c>
      <c r="F75" s="12">
        <f t="shared" si="94"/>
        <v>0</v>
      </c>
      <c r="G75" s="12" t="str">
        <f t="shared" si="94"/>
        <v>passengers</v>
      </c>
      <c r="H75" s="12">
        <f t="shared" si="94"/>
        <v>4116310</v>
      </c>
      <c r="I75" s="12">
        <f t="shared" si="94"/>
        <v>0</v>
      </c>
      <c r="J75" s="12">
        <f t="shared" si="94"/>
        <v>118800</v>
      </c>
      <c r="K75" s="12">
        <f t="shared" si="94"/>
        <v>94380</v>
      </c>
      <c r="L75" s="12">
        <f t="shared" si="94"/>
        <v>94380</v>
      </c>
      <c r="M75" s="12">
        <f t="shared" si="94"/>
        <v>94380</v>
      </c>
      <c r="N75" s="12">
        <f t="shared" si="94"/>
        <v>110110</v>
      </c>
      <c r="O75" s="12">
        <f t="shared" si="94"/>
        <v>110110</v>
      </c>
      <c r="P75" s="12">
        <f t="shared" si="94"/>
        <v>110110</v>
      </c>
      <c r="Q75" s="12">
        <f t="shared" si="94"/>
        <v>84700</v>
      </c>
      <c r="R75" s="12">
        <f t="shared" si="94"/>
        <v>84700</v>
      </c>
      <c r="S75" s="12">
        <f t="shared" si="94"/>
        <v>84700</v>
      </c>
      <c r="T75" s="12">
        <f t="shared" si="94"/>
        <v>84700</v>
      </c>
      <c r="U75" s="12">
        <f t="shared" si="94"/>
        <v>62370</v>
      </c>
      <c r="V75" s="12">
        <f t="shared" si="94"/>
        <v>62370</v>
      </c>
      <c r="W75" s="12">
        <f t="shared" si="94"/>
        <v>62370</v>
      </c>
      <c r="X75" s="12">
        <f t="shared" si="94"/>
        <v>62370</v>
      </c>
      <c r="Y75" s="12">
        <f t="shared" si="94"/>
        <v>55440</v>
      </c>
      <c r="Z75" s="12">
        <f t="shared" si="94"/>
        <v>55440</v>
      </c>
      <c r="AA75" s="12">
        <f t="shared" si="94"/>
        <v>55440</v>
      </c>
      <c r="AB75" s="12">
        <f t="shared" si="94"/>
        <v>55440</v>
      </c>
      <c r="AC75" s="12">
        <f t="shared" si="94"/>
        <v>55440</v>
      </c>
      <c r="AD75" s="12">
        <f t="shared" si="94"/>
        <v>62568.000000000007</v>
      </c>
      <c r="AE75" s="12">
        <f t="shared" si="94"/>
        <v>62568.000000000007</v>
      </c>
      <c r="AF75" s="12">
        <f t="shared" si="94"/>
        <v>62568.000000000007</v>
      </c>
      <c r="AG75" s="12">
        <f t="shared" si="94"/>
        <v>62568.000000000007</v>
      </c>
      <c r="AH75" s="12">
        <f t="shared" si="94"/>
        <v>62568.000000000007</v>
      </c>
      <c r="AI75" s="12">
        <f t="shared" si="94"/>
        <v>62568.000000000007</v>
      </c>
      <c r="AJ75" s="12">
        <f t="shared" si="94"/>
        <v>62568.000000000007</v>
      </c>
      <c r="AK75" s="12">
        <f t="shared" ref="AK75:BP75" si="95" xml:space="preserve"> AK52</f>
        <v>62568.000000000007</v>
      </c>
      <c r="AL75" s="12">
        <f t="shared" si="95"/>
        <v>62568.000000000007</v>
      </c>
      <c r="AM75" s="12">
        <f t="shared" si="95"/>
        <v>62568.000000000007</v>
      </c>
      <c r="AN75" s="12">
        <f t="shared" si="95"/>
        <v>62568.000000000007</v>
      </c>
      <c r="AO75" s="12">
        <f t="shared" si="95"/>
        <v>62568.000000000007</v>
      </c>
      <c r="AP75" s="12">
        <f t="shared" si="95"/>
        <v>62568.000000000007</v>
      </c>
      <c r="AQ75" s="12">
        <f t="shared" si="95"/>
        <v>62568.000000000007</v>
      </c>
      <c r="AR75" s="12">
        <f t="shared" si="95"/>
        <v>62568.000000000007</v>
      </c>
      <c r="AS75" s="12">
        <f t="shared" si="95"/>
        <v>62568.000000000007</v>
      </c>
      <c r="AT75" s="12">
        <f t="shared" si="95"/>
        <v>62568.000000000007</v>
      </c>
      <c r="AU75" s="12">
        <f t="shared" si="95"/>
        <v>62568.000000000007</v>
      </c>
      <c r="AV75" s="12">
        <f t="shared" si="95"/>
        <v>62568.000000000007</v>
      </c>
      <c r="AW75" s="12">
        <f t="shared" si="95"/>
        <v>62568.000000000007</v>
      </c>
      <c r="AX75" s="12">
        <f t="shared" si="95"/>
        <v>55440</v>
      </c>
      <c r="AY75" s="12">
        <f t="shared" si="95"/>
        <v>55440</v>
      </c>
      <c r="AZ75" s="12">
        <f t="shared" si="95"/>
        <v>55440</v>
      </c>
      <c r="BA75" s="12">
        <f t="shared" si="95"/>
        <v>55440</v>
      </c>
      <c r="BB75" s="12">
        <f t="shared" si="95"/>
        <v>55440</v>
      </c>
      <c r="BC75" s="12">
        <f t="shared" si="95"/>
        <v>55440</v>
      </c>
      <c r="BD75" s="12">
        <f t="shared" si="95"/>
        <v>55440</v>
      </c>
      <c r="BE75" s="12">
        <f t="shared" si="95"/>
        <v>55440</v>
      </c>
      <c r="BF75" s="12">
        <f t="shared" si="95"/>
        <v>51480</v>
      </c>
      <c r="BG75" s="12">
        <f t="shared" si="95"/>
        <v>51480</v>
      </c>
      <c r="BH75" s="12">
        <f t="shared" si="95"/>
        <v>51480</v>
      </c>
      <c r="BI75" s="12">
        <f t="shared" si="95"/>
        <v>51480</v>
      </c>
      <c r="BJ75" s="12">
        <f t="shared" si="95"/>
        <v>47520</v>
      </c>
      <c r="BK75" s="12">
        <f t="shared" si="95"/>
        <v>47520</v>
      </c>
      <c r="BL75" s="12">
        <f t="shared" si="95"/>
        <v>47520</v>
      </c>
      <c r="BM75" s="12">
        <f t="shared" si="95"/>
        <v>47520</v>
      </c>
      <c r="BN75" s="12">
        <f t="shared" si="95"/>
        <v>47520</v>
      </c>
      <c r="BO75" s="12">
        <f t="shared" si="95"/>
        <v>47520</v>
      </c>
      <c r="BP75" s="12">
        <f t="shared" si="95"/>
        <v>47520</v>
      </c>
      <c r="BQ75" s="12">
        <f t="shared" ref="BQ75:BV75" si="96" xml:space="preserve"> BQ52</f>
        <v>47520</v>
      </c>
      <c r="BR75" s="12">
        <f t="shared" si="96"/>
        <v>47520</v>
      </c>
      <c r="BS75" s="12">
        <f t="shared" si="96"/>
        <v>47520</v>
      </c>
      <c r="BT75" s="12">
        <f t="shared" si="96"/>
        <v>47520</v>
      </c>
      <c r="BU75" s="12">
        <f t="shared" si="96"/>
        <v>47520</v>
      </c>
      <c r="BV75" s="12">
        <f t="shared" si="96"/>
        <v>47520</v>
      </c>
      <c r="BW75" s="35">
        <v>110880</v>
      </c>
      <c r="BX75" s="35">
        <v>110880</v>
      </c>
      <c r="BY75" s="35">
        <v>110880</v>
      </c>
      <c r="BZ75" s="35">
        <v>110880</v>
      </c>
      <c r="CA75" s="35">
        <v>110880</v>
      </c>
    </row>
    <row r="76" spans="2:79" x14ac:dyDescent="0.2">
      <c r="E76" s="12" t="str">
        <f t="shared" ref="E76:AJ76" si="97" xml:space="preserve"> E56</f>
        <v>Total passengers - domestic scheduled</v>
      </c>
      <c r="F76" s="12">
        <f t="shared" si="97"/>
        <v>0</v>
      </c>
      <c r="G76" s="12" t="str">
        <f t="shared" si="97"/>
        <v>passengers</v>
      </c>
      <c r="H76" s="12">
        <f t="shared" si="97"/>
        <v>34058080</v>
      </c>
      <c r="I76" s="12">
        <f t="shared" si="97"/>
        <v>0</v>
      </c>
      <c r="J76" s="12">
        <f t="shared" si="97"/>
        <v>740880</v>
      </c>
      <c r="K76" s="12">
        <f t="shared" si="97"/>
        <v>686000</v>
      </c>
      <c r="L76" s="12">
        <f t="shared" si="97"/>
        <v>740880</v>
      </c>
      <c r="M76" s="12">
        <f t="shared" si="97"/>
        <v>588000</v>
      </c>
      <c r="N76" s="12">
        <f t="shared" si="97"/>
        <v>635040</v>
      </c>
      <c r="O76" s="12">
        <f t="shared" si="97"/>
        <v>588000</v>
      </c>
      <c r="P76" s="12">
        <f t="shared" si="97"/>
        <v>635040</v>
      </c>
      <c r="Q76" s="12">
        <f t="shared" si="97"/>
        <v>490000</v>
      </c>
      <c r="R76" s="12">
        <f t="shared" si="97"/>
        <v>529200</v>
      </c>
      <c r="S76" s="12">
        <f t="shared" si="97"/>
        <v>490000</v>
      </c>
      <c r="T76" s="12">
        <f t="shared" si="97"/>
        <v>498960.00000000006</v>
      </c>
      <c r="U76" s="12">
        <f t="shared" si="97"/>
        <v>462000</v>
      </c>
      <c r="V76" s="12">
        <f t="shared" si="97"/>
        <v>498960.00000000006</v>
      </c>
      <c r="W76" s="12">
        <f t="shared" si="97"/>
        <v>462000</v>
      </c>
      <c r="X76" s="12">
        <f t="shared" si="97"/>
        <v>498960.00000000006</v>
      </c>
      <c r="Y76" s="12">
        <f t="shared" si="97"/>
        <v>462000</v>
      </c>
      <c r="Z76" s="12">
        <f t="shared" si="97"/>
        <v>498960.00000000006</v>
      </c>
      <c r="AA76" s="12">
        <f t="shared" si="97"/>
        <v>462000</v>
      </c>
      <c r="AB76" s="12">
        <f t="shared" si="97"/>
        <v>498960.00000000006</v>
      </c>
      <c r="AC76" s="12">
        <f t="shared" si="97"/>
        <v>462000</v>
      </c>
      <c r="AD76" s="12">
        <f t="shared" si="97"/>
        <v>514080</v>
      </c>
      <c r="AE76" s="12">
        <f t="shared" si="97"/>
        <v>476000</v>
      </c>
      <c r="AF76" s="12">
        <f t="shared" si="97"/>
        <v>514080</v>
      </c>
      <c r="AG76" s="12">
        <f t="shared" si="97"/>
        <v>476000</v>
      </c>
      <c r="AH76" s="12">
        <f t="shared" si="97"/>
        <v>514080</v>
      </c>
      <c r="AI76" s="12">
        <f t="shared" si="97"/>
        <v>476000</v>
      </c>
      <c r="AJ76" s="12">
        <f t="shared" si="97"/>
        <v>514080</v>
      </c>
      <c r="AK76" s="12">
        <f t="shared" ref="AK76:BP76" si="98" xml:space="preserve"> AK56</f>
        <v>476000</v>
      </c>
      <c r="AL76" s="12">
        <f t="shared" si="98"/>
        <v>514080</v>
      </c>
      <c r="AM76" s="12">
        <f t="shared" si="98"/>
        <v>476000</v>
      </c>
      <c r="AN76" s="12">
        <f t="shared" si="98"/>
        <v>529200</v>
      </c>
      <c r="AO76" s="12">
        <f t="shared" si="98"/>
        <v>490000</v>
      </c>
      <c r="AP76" s="12">
        <f t="shared" si="98"/>
        <v>529200</v>
      </c>
      <c r="AQ76" s="12">
        <f t="shared" si="98"/>
        <v>490000</v>
      </c>
      <c r="AR76" s="12">
        <f t="shared" si="98"/>
        <v>529200</v>
      </c>
      <c r="AS76" s="12">
        <f t="shared" si="98"/>
        <v>490000</v>
      </c>
      <c r="AT76" s="12">
        <f t="shared" si="98"/>
        <v>529200</v>
      </c>
      <c r="AU76" s="12">
        <f t="shared" si="98"/>
        <v>490000</v>
      </c>
      <c r="AV76" s="12">
        <f t="shared" si="98"/>
        <v>529200</v>
      </c>
      <c r="AW76" s="12">
        <f t="shared" si="98"/>
        <v>490000</v>
      </c>
      <c r="AX76" s="12">
        <f t="shared" si="98"/>
        <v>544320</v>
      </c>
      <c r="AY76" s="12">
        <f t="shared" si="98"/>
        <v>504000</v>
      </c>
      <c r="AZ76" s="12">
        <f t="shared" si="98"/>
        <v>544320</v>
      </c>
      <c r="BA76" s="12">
        <f t="shared" si="98"/>
        <v>504000</v>
      </c>
      <c r="BB76" s="12">
        <f t="shared" si="98"/>
        <v>544320</v>
      </c>
      <c r="BC76" s="12">
        <f t="shared" si="98"/>
        <v>504000</v>
      </c>
      <c r="BD76" s="12">
        <f t="shared" si="98"/>
        <v>544320</v>
      </c>
      <c r="BE76" s="12">
        <f t="shared" si="98"/>
        <v>504000</v>
      </c>
      <c r="BF76" s="12">
        <f t="shared" si="98"/>
        <v>544320</v>
      </c>
      <c r="BG76" s="12">
        <f t="shared" si="98"/>
        <v>504000</v>
      </c>
      <c r="BH76" s="12">
        <f t="shared" si="98"/>
        <v>504000</v>
      </c>
      <c r="BI76" s="12">
        <f t="shared" si="98"/>
        <v>544320</v>
      </c>
      <c r="BJ76" s="12">
        <f t="shared" si="98"/>
        <v>504000</v>
      </c>
      <c r="BK76" s="12">
        <f t="shared" si="98"/>
        <v>544320</v>
      </c>
      <c r="BL76" s="12">
        <f t="shared" si="98"/>
        <v>504000</v>
      </c>
      <c r="BM76" s="12">
        <f t="shared" si="98"/>
        <v>544320</v>
      </c>
      <c r="BN76" s="12">
        <f t="shared" si="98"/>
        <v>504000</v>
      </c>
      <c r="BO76" s="12">
        <f t="shared" si="98"/>
        <v>544320</v>
      </c>
      <c r="BP76" s="12">
        <f t="shared" si="98"/>
        <v>504000</v>
      </c>
      <c r="BQ76" s="12">
        <f t="shared" ref="BQ76:BV76" si="99" xml:space="preserve"> BQ56</f>
        <v>504000</v>
      </c>
      <c r="BR76" s="12">
        <f t="shared" si="99"/>
        <v>544320</v>
      </c>
      <c r="BS76" s="12">
        <f t="shared" si="99"/>
        <v>504000</v>
      </c>
      <c r="BT76" s="12">
        <f t="shared" si="99"/>
        <v>544320</v>
      </c>
      <c r="BU76" s="12">
        <f t="shared" si="99"/>
        <v>504000</v>
      </c>
      <c r="BV76" s="12">
        <f t="shared" si="99"/>
        <v>544320</v>
      </c>
      <c r="BW76" s="35">
        <v>544320</v>
      </c>
      <c r="BX76" s="35">
        <v>504000</v>
      </c>
      <c r="BY76" s="35">
        <v>544320</v>
      </c>
      <c r="BZ76" s="35">
        <v>504000</v>
      </c>
      <c r="CA76" s="35">
        <v>504000</v>
      </c>
    </row>
    <row r="77" spans="2:79" x14ac:dyDescent="0.2">
      <c r="E77" s="12" t="str">
        <f t="shared" ref="E77:AJ77" si="100" xml:space="preserve"> E60</f>
        <v>Total passengers - international chartered</v>
      </c>
      <c r="F77" s="12">
        <f t="shared" si="100"/>
        <v>0</v>
      </c>
      <c r="G77" s="12" t="str">
        <f t="shared" si="100"/>
        <v>passengers</v>
      </c>
      <c r="H77" s="12">
        <f t="shared" si="100"/>
        <v>20186250</v>
      </c>
      <c r="I77" s="12">
        <f t="shared" si="100"/>
        <v>0</v>
      </c>
      <c r="J77" s="12">
        <f t="shared" si="100"/>
        <v>170625</v>
      </c>
      <c r="K77" s="12">
        <f t="shared" si="100"/>
        <v>180000</v>
      </c>
      <c r="L77" s="12">
        <f t="shared" si="100"/>
        <v>195000</v>
      </c>
      <c r="M77" s="12">
        <f t="shared" si="100"/>
        <v>202500</v>
      </c>
      <c r="N77" s="12">
        <f t="shared" si="100"/>
        <v>219375</v>
      </c>
      <c r="O77" s="12">
        <f t="shared" si="100"/>
        <v>225000</v>
      </c>
      <c r="P77" s="12">
        <f t="shared" si="100"/>
        <v>243750</v>
      </c>
      <c r="Q77" s="12">
        <f t="shared" si="100"/>
        <v>247500</v>
      </c>
      <c r="R77" s="12">
        <f t="shared" si="100"/>
        <v>268125</v>
      </c>
      <c r="S77" s="12">
        <f t="shared" si="100"/>
        <v>270000</v>
      </c>
      <c r="T77" s="12">
        <f t="shared" si="100"/>
        <v>292500</v>
      </c>
      <c r="U77" s="12">
        <f t="shared" si="100"/>
        <v>292500</v>
      </c>
      <c r="V77" s="12">
        <f t="shared" si="100"/>
        <v>316875</v>
      </c>
      <c r="W77" s="12">
        <f t="shared" si="100"/>
        <v>315000</v>
      </c>
      <c r="X77" s="12">
        <f t="shared" si="100"/>
        <v>341250</v>
      </c>
      <c r="Y77" s="12">
        <f t="shared" si="100"/>
        <v>315000</v>
      </c>
      <c r="Z77" s="12">
        <f t="shared" si="100"/>
        <v>341250</v>
      </c>
      <c r="AA77" s="12">
        <f t="shared" si="100"/>
        <v>315000</v>
      </c>
      <c r="AB77" s="12">
        <f t="shared" si="100"/>
        <v>341250</v>
      </c>
      <c r="AC77" s="12">
        <f t="shared" si="100"/>
        <v>315000</v>
      </c>
      <c r="AD77" s="12">
        <f t="shared" si="100"/>
        <v>341250</v>
      </c>
      <c r="AE77" s="12">
        <f t="shared" si="100"/>
        <v>315000</v>
      </c>
      <c r="AF77" s="12">
        <f t="shared" si="100"/>
        <v>341250</v>
      </c>
      <c r="AG77" s="12">
        <f t="shared" si="100"/>
        <v>315000</v>
      </c>
      <c r="AH77" s="12">
        <f t="shared" si="100"/>
        <v>341250</v>
      </c>
      <c r="AI77" s="12">
        <f t="shared" si="100"/>
        <v>315000</v>
      </c>
      <c r="AJ77" s="12">
        <f t="shared" si="100"/>
        <v>341250</v>
      </c>
      <c r="AK77" s="12">
        <f t="shared" ref="AK77:BP77" si="101" xml:space="preserve"> AK60</f>
        <v>315000</v>
      </c>
      <c r="AL77" s="12">
        <f t="shared" si="101"/>
        <v>341250</v>
      </c>
      <c r="AM77" s="12">
        <f t="shared" si="101"/>
        <v>315000</v>
      </c>
      <c r="AN77" s="12">
        <f t="shared" si="101"/>
        <v>341250</v>
      </c>
      <c r="AO77" s="12">
        <f t="shared" si="101"/>
        <v>315000</v>
      </c>
      <c r="AP77" s="12">
        <f t="shared" si="101"/>
        <v>341250</v>
      </c>
      <c r="AQ77" s="12">
        <f t="shared" si="101"/>
        <v>315000</v>
      </c>
      <c r="AR77" s="12">
        <f t="shared" si="101"/>
        <v>341250</v>
      </c>
      <c r="AS77" s="12">
        <f t="shared" si="101"/>
        <v>315000</v>
      </c>
      <c r="AT77" s="12">
        <f t="shared" si="101"/>
        <v>341250</v>
      </c>
      <c r="AU77" s="12">
        <f t="shared" si="101"/>
        <v>315000</v>
      </c>
      <c r="AV77" s="12">
        <f t="shared" si="101"/>
        <v>341250</v>
      </c>
      <c r="AW77" s="12">
        <f t="shared" si="101"/>
        <v>315000</v>
      </c>
      <c r="AX77" s="12">
        <f t="shared" si="101"/>
        <v>341250</v>
      </c>
      <c r="AY77" s="12">
        <f t="shared" si="101"/>
        <v>315000</v>
      </c>
      <c r="AZ77" s="12">
        <f t="shared" si="101"/>
        <v>341250</v>
      </c>
      <c r="BA77" s="12">
        <f t="shared" si="101"/>
        <v>315000</v>
      </c>
      <c r="BB77" s="12">
        <f t="shared" si="101"/>
        <v>341250</v>
      </c>
      <c r="BC77" s="12">
        <f t="shared" si="101"/>
        <v>315000</v>
      </c>
      <c r="BD77" s="12">
        <f t="shared" si="101"/>
        <v>341250</v>
      </c>
      <c r="BE77" s="12">
        <f t="shared" si="101"/>
        <v>315000</v>
      </c>
      <c r="BF77" s="12">
        <f t="shared" si="101"/>
        <v>341250</v>
      </c>
      <c r="BG77" s="12">
        <f t="shared" si="101"/>
        <v>315000</v>
      </c>
      <c r="BH77" s="12">
        <f t="shared" si="101"/>
        <v>341250</v>
      </c>
      <c r="BI77" s="12">
        <f t="shared" si="101"/>
        <v>315000</v>
      </c>
      <c r="BJ77" s="12">
        <f t="shared" si="101"/>
        <v>341250</v>
      </c>
      <c r="BK77" s="12">
        <f t="shared" si="101"/>
        <v>315000</v>
      </c>
      <c r="BL77" s="12">
        <f t="shared" si="101"/>
        <v>341250</v>
      </c>
      <c r="BM77" s="12">
        <f t="shared" si="101"/>
        <v>315000</v>
      </c>
      <c r="BN77" s="12">
        <f t="shared" si="101"/>
        <v>341250</v>
      </c>
      <c r="BO77" s="12">
        <f t="shared" si="101"/>
        <v>315000</v>
      </c>
      <c r="BP77" s="12">
        <f t="shared" si="101"/>
        <v>341250</v>
      </c>
      <c r="BQ77" s="12">
        <f t="shared" ref="BQ77:BV77" si="102" xml:space="preserve"> BQ60</f>
        <v>315000</v>
      </c>
      <c r="BR77" s="12">
        <f t="shared" si="102"/>
        <v>341250</v>
      </c>
      <c r="BS77" s="12">
        <f t="shared" si="102"/>
        <v>315000</v>
      </c>
      <c r="BT77" s="12">
        <f t="shared" si="102"/>
        <v>341250</v>
      </c>
      <c r="BU77" s="12">
        <f t="shared" si="102"/>
        <v>315000</v>
      </c>
      <c r="BV77" s="12">
        <f t="shared" si="102"/>
        <v>341250</v>
      </c>
      <c r="BW77" s="35">
        <v>315000</v>
      </c>
      <c r="BX77" s="35">
        <v>341250</v>
      </c>
      <c r="BY77" s="35">
        <v>315000</v>
      </c>
      <c r="BZ77" s="35">
        <v>341250</v>
      </c>
      <c r="CA77" s="35">
        <v>315000</v>
      </c>
    </row>
    <row r="78" spans="2:79" x14ac:dyDescent="0.2">
      <c r="E78" s="12" t="str">
        <f t="shared" ref="E78:AJ78" si="103" xml:space="preserve"> E64</f>
        <v>Total passengers - international scheduled</v>
      </c>
      <c r="F78" s="12">
        <f t="shared" si="103"/>
        <v>0</v>
      </c>
      <c r="G78" s="12" t="str">
        <f t="shared" si="103"/>
        <v>passengers</v>
      </c>
      <c r="H78" s="12">
        <f t="shared" si="103"/>
        <v>10305260</v>
      </c>
      <c r="I78" s="12">
        <f t="shared" si="103"/>
        <v>0</v>
      </c>
      <c r="J78" s="12">
        <f t="shared" si="103"/>
        <v>63700</v>
      </c>
      <c r="K78" s="12">
        <f t="shared" si="103"/>
        <v>76440</v>
      </c>
      <c r="L78" s="12">
        <f t="shared" si="103"/>
        <v>76440</v>
      </c>
      <c r="M78" s="12">
        <f t="shared" si="103"/>
        <v>114660</v>
      </c>
      <c r="N78" s="12">
        <f t="shared" si="103"/>
        <v>114660</v>
      </c>
      <c r="O78" s="12">
        <f t="shared" si="103"/>
        <v>131040</v>
      </c>
      <c r="P78" s="12">
        <f t="shared" si="103"/>
        <v>131040</v>
      </c>
      <c r="Q78" s="12">
        <f t="shared" si="103"/>
        <v>160160</v>
      </c>
      <c r="R78" s="12">
        <f t="shared" si="103"/>
        <v>160160</v>
      </c>
      <c r="S78" s="12">
        <f t="shared" si="103"/>
        <v>160160</v>
      </c>
      <c r="T78" s="12">
        <f t="shared" si="103"/>
        <v>160160</v>
      </c>
      <c r="U78" s="12">
        <f t="shared" si="103"/>
        <v>160160</v>
      </c>
      <c r="V78" s="12">
        <f t="shared" si="103"/>
        <v>160160</v>
      </c>
      <c r="W78" s="12">
        <f t="shared" si="103"/>
        <v>160160</v>
      </c>
      <c r="X78" s="12">
        <f t="shared" si="103"/>
        <v>160160</v>
      </c>
      <c r="Y78" s="12">
        <f t="shared" si="103"/>
        <v>160160</v>
      </c>
      <c r="Z78" s="12">
        <f t="shared" si="103"/>
        <v>160160</v>
      </c>
      <c r="AA78" s="12">
        <f t="shared" si="103"/>
        <v>160160</v>
      </c>
      <c r="AB78" s="12">
        <f t="shared" si="103"/>
        <v>160160</v>
      </c>
      <c r="AC78" s="12">
        <f t="shared" si="103"/>
        <v>160160</v>
      </c>
      <c r="AD78" s="12">
        <f t="shared" si="103"/>
        <v>160160</v>
      </c>
      <c r="AE78" s="12">
        <f t="shared" si="103"/>
        <v>160160</v>
      </c>
      <c r="AF78" s="12">
        <f t="shared" si="103"/>
        <v>160160</v>
      </c>
      <c r="AG78" s="12">
        <f t="shared" si="103"/>
        <v>160160</v>
      </c>
      <c r="AH78" s="12">
        <f t="shared" si="103"/>
        <v>160160</v>
      </c>
      <c r="AI78" s="12">
        <f t="shared" si="103"/>
        <v>160160</v>
      </c>
      <c r="AJ78" s="12">
        <f t="shared" si="103"/>
        <v>160160</v>
      </c>
      <c r="AK78" s="12">
        <f t="shared" ref="AK78:BP78" si="104" xml:space="preserve"> AK64</f>
        <v>160160</v>
      </c>
      <c r="AL78" s="12">
        <f t="shared" si="104"/>
        <v>160160</v>
      </c>
      <c r="AM78" s="12">
        <f t="shared" si="104"/>
        <v>160160</v>
      </c>
      <c r="AN78" s="12">
        <f t="shared" si="104"/>
        <v>160160</v>
      </c>
      <c r="AO78" s="12">
        <f t="shared" si="104"/>
        <v>160160</v>
      </c>
      <c r="AP78" s="12">
        <f t="shared" si="104"/>
        <v>160160</v>
      </c>
      <c r="AQ78" s="12">
        <f t="shared" si="104"/>
        <v>160160</v>
      </c>
      <c r="AR78" s="12">
        <f t="shared" si="104"/>
        <v>160160</v>
      </c>
      <c r="AS78" s="12">
        <f t="shared" si="104"/>
        <v>160160</v>
      </c>
      <c r="AT78" s="12">
        <f t="shared" si="104"/>
        <v>160160</v>
      </c>
      <c r="AU78" s="12">
        <f t="shared" si="104"/>
        <v>160160</v>
      </c>
      <c r="AV78" s="12">
        <f t="shared" si="104"/>
        <v>160160</v>
      </c>
      <c r="AW78" s="12">
        <f t="shared" si="104"/>
        <v>160160</v>
      </c>
      <c r="AX78" s="12">
        <f t="shared" si="104"/>
        <v>172480</v>
      </c>
      <c r="AY78" s="12">
        <f t="shared" si="104"/>
        <v>172480</v>
      </c>
      <c r="AZ78" s="12">
        <f t="shared" si="104"/>
        <v>172480</v>
      </c>
      <c r="BA78" s="12">
        <f t="shared" si="104"/>
        <v>172480</v>
      </c>
      <c r="BB78" s="12">
        <f t="shared" si="104"/>
        <v>172480</v>
      </c>
      <c r="BC78" s="12">
        <f t="shared" si="104"/>
        <v>172480</v>
      </c>
      <c r="BD78" s="12">
        <f t="shared" si="104"/>
        <v>172480</v>
      </c>
      <c r="BE78" s="12">
        <f t="shared" si="104"/>
        <v>172480</v>
      </c>
      <c r="BF78" s="12">
        <f t="shared" si="104"/>
        <v>172480</v>
      </c>
      <c r="BG78" s="12">
        <f t="shared" si="104"/>
        <v>172480</v>
      </c>
      <c r="BH78" s="12">
        <f t="shared" si="104"/>
        <v>172480</v>
      </c>
      <c r="BI78" s="12">
        <f t="shared" si="104"/>
        <v>172480</v>
      </c>
      <c r="BJ78" s="12">
        <f t="shared" si="104"/>
        <v>172480</v>
      </c>
      <c r="BK78" s="12">
        <f t="shared" si="104"/>
        <v>172480</v>
      </c>
      <c r="BL78" s="12">
        <f t="shared" si="104"/>
        <v>172480</v>
      </c>
      <c r="BM78" s="12">
        <f t="shared" si="104"/>
        <v>172480</v>
      </c>
      <c r="BN78" s="12">
        <f t="shared" si="104"/>
        <v>172480</v>
      </c>
      <c r="BO78" s="12">
        <f t="shared" si="104"/>
        <v>172480</v>
      </c>
      <c r="BP78" s="12">
        <f t="shared" si="104"/>
        <v>172480</v>
      </c>
      <c r="BQ78" s="12">
        <f t="shared" ref="BQ78:BV78" si="105" xml:space="preserve"> BQ64</f>
        <v>172480</v>
      </c>
      <c r="BR78" s="12">
        <f t="shared" si="105"/>
        <v>172480</v>
      </c>
      <c r="BS78" s="12">
        <f t="shared" si="105"/>
        <v>172480</v>
      </c>
      <c r="BT78" s="12">
        <f t="shared" si="105"/>
        <v>172480</v>
      </c>
      <c r="BU78" s="12">
        <f t="shared" si="105"/>
        <v>172480</v>
      </c>
      <c r="BV78" s="12">
        <f t="shared" si="105"/>
        <v>172480</v>
      </c>
      <c r="BW78" s="35">
        <v>172480</v>
      </c>
      <c r="BX78" s="35">
        <v>172480</v>
      </c>
      <c r="BY78" s="35">
        <v>172480</v>
      </c>
      <c r="BZ78" s="35">
        <v>172480</v>
      </c>
      <c r="CA78" s="35">
        <v>172480</v>
      </c>
    </row>
    <row r="79" spans="2:79" x14ac:dyDescent="0.2">
      <c r="E79" s="98" t="s">
        <v>72</v>
      </c>
      <c r="F79" s="98"/>
      <c r="G79" s="98" t="s">
        <v>75</v>
      </c>
      <c r="H79" s="98">
        <f xml:space="preserve"> SUM(J79:BV79)</f>
        <v>68665900</v>
      </c>
      <c r="I79" s="98"/>
      <c r="J79" s="98">
        <f t="shared" ref="J79:AO79" si="106">SUM(J75:J78)</f>
        <v>1094005</v>
      </c>
      <c r="K79" s="98">
        <f t="shared" si="106"/>
        <v>1036820</v>
      </c>
      <c r="L79" s="98">
        <f t="shared" si="106"/>
        <v>1106700</v>
      </c>
      <c r="M79" s="98">
        <f t="shared" si="106"/>
        <v>999540</v>
      </c>
      <c r="N79" s="98">
        <f t="shared" si="106"/>
        <v>1079185</v>
      </c>
      <c r="O79" s="98">
        <f t="shared" si="106"/>
        <v>1054150</v>
      </c>
      <c r="P79" s="98">
        <f t="shared" si="106"/>
        <v>1119940</v>
      </c>
      <c r="Q79" s="98">
        <f t="shared" si="106"/>
        <v>982360</v>
      </c>
      <c r="R79" s="98">
        <f t="shared" si="106"/>
        <v>1042185</v>
      </c>
      <c r="S79" s="98">
        <f t="shared" si="106"/>
        <v>1004860</v>
      </c>
      <c r="T79" s="98">
        <f t="shared" si="106"/>
        <v>1036320</v>
      </c>
      <c r="U79" s="98">
        <f t="shared" si="106"/>
        <v>977030</v>
      </c>
      <c r="V79" s="98">
        <f t="shared" si="106"/>
        <v>1038365</v>
      </c>
      <c r="W79" s="98">
        <f t="shared" si="106"/>
        <v>999530</v>
      </c>
      <c r="X79" s="98">
        <f t="shared" si="106"/>
        <v>1062740</v>
      </c>
      <c r="Y79" s="98">
        <f t="shared" si="106"/>
        <v>992600</v>
      </c>
      <c r="Z79" s="98">
        <f t="shared" si="106"/>
        <v>1055810</v>
      </c>
      <c r="AA79" s="98">
        <f t="shared" si="106"/>
        <v>992600</v>
      </c>
      <c r="AB79" s="98">
        <f t="shared" si="106"/>
        <v>1055810</v>
      </c>
      <c r="AC79" s="98">
        <f t="shared" si="106"/>
        <v>992600</v>
      </c>
      <c r="AD79" s="98">
        <f t="shared" si="106"/>
        <v>1078058</v>
      </c>
      <c r="AE79" s="98">
        <f t="shared" si="106"/>
        <v>1013728</v>
      </c>
      <c r="AF79" s="98">
        <f t="shared" si="106"/>
        <v>1078058</v>
      </c>
      <c r="AG79" s="98">
        <f t="shared" si="106"/>
        <v>1013728</v>
      </c>
      <c r="AH79" s="98">
        <f t="shared" si="106"/>
        <v>1078058</v>
      </c>
      <c r="AI79" s="98">
        <f t="shared" si="106"/>
        <v>1013728</v>
      </c>
      <c r="AJ79" s="98">
        <f t="shared" si="106"/>
        <v>1078058</v>
      </c>
      <c r="AK79" s="98">
        <f t="shared" si="106"/>
        <v>1013728</v>
      </c>
      <c r="AL79" s="98">
        <f t="shared" si="106"/>
        <v>1078058</v>
      </c>
      <c r="AM79" s="98">
        <f t="shared" si="106"/>
        <v>1013728</v>
      </c>
      <c r="AN79" s="98">
        <f t="shared" si="106"/>
        <v>1093178</v>
      </c>
      <c r="AO79" s="98">
        <f t="shared" si="106"/>
        <v>1027728</v>
      </c>
      <c r="AP79" s="98">
        <f t="shared" ref="AP79:BU79" si="107">SUM(AP75:AP78)</f>
        <v>1093178</v>
      </c>
      <c r="AQ79" s="98">
        <f t="shared" si="107"/>
        <v>1027728</v>
      </c>
      <c r="AR79" s="98">
        <f t="shared" si="107"/>
        <v>1093178</v>
      </c>
      <c r="AS79" s="98">
        <f t="shared" si="107"/>
        <v>1027728</v>
      </c>
      <c r="AT79" s="98">
        <f t="shared" si="107"/>
        <v>1093178</v>
      </c>
      <c r="AU79" s="98">
        <f t="shared" si="107"/>
        <v>1027728</v>
      </c>
      <c r="AV79" s="98">
        <f t="shared" si="107"/>
        <v>1093178</v>
      </c>
      <c r="AW79" s="98">
        <f t="shared" si="107"/>
        <v>1027728</v>
      </c>
      <c r="AX79" s="98">
        <f t="shared" si="107"/>
        <v>1113490</v>
      </c>
      <c r="AY79" s="98">
        <f t="shared" si="107"/>
        <v>1046920</v>
      </c>
      <c r="AZ79" s="98">
        <f t="shared" si="107"/>
        <v>1113490</v>
      </c>
      <c r="BA79" s="98">
        <f t="shared" si="107"/>
        <v>1046920</v>
      </c>
      <c r="BB79" s="98">
        <f t="shared" si="107"/>
        <v>1113490</v>
      </c>
      <c r="BC79" s="98">
        <f t="shared" si="107"/>
        <v>1046920</v>
      </c>
      <c r="BD79" s="98">
        <f t="shared" si="107"/>
        <v>1113490</v>
      </c>
      <c r="BE79" s="98">
        <f t="shared" si="107"/>
        <v>1046920</v>
      </c>
      <c r="BF79" s="98">
        <f t="shared" si="107"/>
        <v>1109530</v>
      </c>
      <c r="BG79" s="98">
        <f t="shared" si="107"/>
        <v>1042960</v>
      </c>
      <c r="BH79" s="98">
        <f t="shared" si="107"/>
        <v>1069210</v>
      </c>
      <c r="BI79" s="98">
        <f t="shared" si="107"/>
        <v>1083280</v>
      </c>
      <c r="BJ79" s="98">
        <f t="shared" si="107"/>
        <v>1065250</v>
      </c>
      <c r="BK79" s="98">
        <f t="shared" si="107"/>
        <v>1079320</v>
      </c>
      <c r="BL79" s="98">
        <f t="shared" si="107"/>
        <v>1065250</v>
      </c>
      <c r="BM79" s="98">
        <f t="shared" si="107"/>
        <v>1079320</v>
      </c>
      <c r="BN79" s="98">
        <f t="shared" si="107"/>
        <v>1065250</v>
      </c>
      <c r="BO79" s="98">
        <f t="shared" si="107"/>
        <v>1079320</v>
      </c>
      <c r="BP79" s="98">
        <f t="shared" si="107"/>
        <v>1065250</v>
      </c>
      <c r="BQ79" s="98">
        <f t="shared" si="107"/>
        <v>1039000</v>
      </c>
      <c r="BR79" s="98">
        <f t="shared" si="107"/>
        <v>1105570</v>
      </c>
      <c r="BS79" s="98">
        <f t="shared" si="107"/>
        <v>1039000</v>
      </c>
      <c r="BT79" s="98">
        <f t="shared" si="107"/>
        <v>1105570</v>
      </c>
      <c r="BU79" s="98">
        <f t="shared" si="107"/>
        <v>1039000</v>
      </c>
      <c r="BV79" s="98">
        <f t="shared" ref="BV79" si="108">SUM(BV75:BV78)</f>
        <v>1105570</v>
      </c>
      <c r="BW79" s="35">
        <v>1142680</v>
      </c>
      <c r="BX79" s="35">
        <v>1128610</v>
      </c>
      <c r="BY79" s="35">
        <v>1142680</v>
      </c>
      <c r="BZ79" s="35">
        <v>1128610</v>
      </c>
      <c r="CA79" s="35">
        <v>1102360</v>
      </c>
    </row>
    <row r="81" spans="1:79" x14ac:dyDescent="0.2">
      <c r="B81" s="1" t="s">
        <v>79</v>
      </c>
    </row>
    <row r="82" spans="1:79" x14ac:dyDescent="0.2">
      <c r="E82" s="12" t="s">
        <v>131</v>
      </c>
      <c r="F82" s="109">
        <v>22.75</v>
      </c>
      <c r="G82" s="12" t="s">
        <v>104</v>
      </c>
    </row>
    <row r="83" spans="1:79" x14ac:dyDescent="0.2">
      <c r="A83" s="1"/>
      <c r="D83" s="21"/>
      <c r="E83" s="127" t="str">
        <f xml:space="preserve"> Esc!E$25</f>
        <v>CPI escalation factor</v>
      </c>
      <c r="F83" s="127">
        <f xml:space="preserve"> Esc!F$25</f>
        <v>0</v>
      </c>
      <c r="G83" s="127" t="str">
        <f xml:space="preserve"> Esc!G$25</f>
        <v>factor</v>
      </c>
      <c r="H83" s="127">
        <f xml:space="preserve"> Esc!H$25</f>
        <v>0</v>
      </c>
      <c r="I83" s="127">
        <f xml:space="preserve"> Esc!I$25</f>
        <v>0</v>
      </c>
      <c r="J83" s="127">
        <f xml:space="preserve"> Esc!J$25</f>
        <v>1</v>
      </c>
      <c r="K83" s="127">
        <f xml:space="preserve"> Esc!K$25</f>
        <v>1.0392304845413265</v>
      </c>
      <c r="L83" s="127">
        <f xml:space="preserve"> Esc!L$25</f>
        <v>1.0749883720301352</v>
      </c>
      <c r="M83" s="127">
        <f xml:space="preserve"> Esc!M$25</f>
        <v>1.1119766184592195</v>
      </c>
      <c r="N83" s="127">
        <f xml:space="preserve"> Esc!N$25</f>
        <v>1.1448499989081542</v>
      </c>
      <c r="O83" s="127">
        <f xml:space="preserve"> Esc!O$25</f>
        <v>1.1786952155667727</v>
      </c>
      <c r="P83" s="127">
        <f xml:space="preserve"> Esc!P$25</f>
        <v>1.2078031841984858</v>
      </c>
      <c r="Q83" s="127">
        <f xml:space="preserve"> Esc!Q$25</f>
        <v>1.2376299763451117</v>
      </c>
      <c r="R83" s="127">
        <f xml:space="preserve"> Esc!R$25</f>
        <v>1.2621398799982204</v>
      </c>
      <c r="S83" s="127">
        <f xml:space="preserve"> Esc!S$25</f>
        <v>1.2871351753989164</v>
      </c>
      <c r="T83" s="127">
        <f xml:space="preserve"> Esc!T$25</f>
        <v>1.3126254751981494</v>
      </c>
      <c r="U83" s="127">
        <f xml:space="preserve"> Esc!U$25</f>
        <v>1.3386205824148734</v>
      </c>
      <c r="V83" s="127">
        <f xml:space="preserve"> Esc!V$25</f>
        <v>1.3651304942060756</v>
      </c>
      <c r="W83" s="127">
        <f xml:space="preserve"> Esc!W$25</f>
        <v>1.3921654057114683</v>
      </c>
      <c r="X83" s="127">
        <f xml:space="preserve"> Esc!X$25</f>
        <v>1.4197357139743187</v>
      </c>
      <c r="Y83" s="127">
        <f xml:space="preserve"> Esc!Y$25</f>
        <v>1.4478520219399273</v>
      </c>
      <c r="Z83" s="127">
        <f xml:space="preserve"> Esc!Z$25</f>
        <v>1.4765251425332917</v>
      </c>
      <c r="AA83" s="127">
        <f xml:space="preserve"> Esc!AA$25</f>
        <v>1.5057661028175247</v>
      </c>
      <c r="AB83" s="127">
        <f xml:space="preserve"> Esc!AB$25</f>
        <v>1.5355861482346236</v>
      </c>
      <c r="AC83" s="127">
        <f xml:space="preserve"> Esc!AC$25</f>
        <v>1.5659967469302258</v>
      </c>
      <c r="AD83" s="127">
        <f xml:space="preserve"> Esc!AD$25</f>
        <v>1.5970095941640088</v>
      </c>
      <c r="AE83" s="127">
        <f xml:space="preserve"> Esc!AE$25</f>
        <v>1.6286366168074351</v>
      </c>
      <c r="AF83" s="127">
        <f xml:space="preserve"> Esc!AF$25</f>
        <v>1.6608899779305695</v>
      </c>
      <c r="AG83" s="127">
        <f xml:space="preserve"> Esc!AG$25</f>
        <v>1.6937820814797329</v>
      </c>
      <c r="AH83" s="127">
        <f xml:space="preserve"> Esc!AH$25</f>
        <v>1.7273255770477924</v>
      </c>
      <c r="AI83" s="127">
        <f xml:space="preserve"> Esc!AI$25</f>
        <v>1.7615333647389224</v>
      </c>
      <c r="AJ83" s="127">
        <f xml:space="preserve"> Esc!AJ$25</f>
        <v>1.7964186001297044</v>
      </c>
      <c r="AK83" s="127">
        <f xml:space="preserve"> Esc!AK$25</f>
        <v>1.8319946993284795</v>
      </c>
      <c r="AL83" s="127">
        <f xml:space="preserve"> Esc!AL$25</f>
        <v>1.8682753441348927</v>
      </c>
      <c r="AM83" s="127">
        <f xml:space="preserve"> Esc!AM$25</f>
        <v>1.9052744873016187</v>
      </c>
      <c r="AN83" s="127">
        <f xml:space="preserve"> Esc!AN$25</f>
        <v>1.9430063579002885</v>
      </c>
      <c r="AO83" s="127">
        <f xml:space="preserve"> Esc!AO$25</f>
        <v>1.9814854667936836</v>
      </c>
      <c r="AP83" s="127">
        <f xml:space="preserve"> Esc!AP$25</f>
        <v>2.0207266122163001</v>
      </c>
      <c r="AQ83" s="127">
        <f xml:space="preserve"> Esc!AQ$25</f>
        <v>2.0607448854654309</v>
      </c>
      <c r="AR83" s="127">
        <f xml:space="preserve"> Esc!AR$25</f>
        <v>2.1015556767049524</v>
      </c>
      <c r="AS83" s="127">
        <f xml:space="preserve"> Esc!AS$25</f>
        <v>2.1431746808840484</v>
      </c>
      <c r="AT83" s="127">
        <f xml:space="preserve"> Esc!AT$25</f>
        <v>2.1856179037731507</v>
      </c>
      <c r="AU83" s="127">
        <f xml:space="preserve"> Esc!AU$25</f>
        <v>2.2289016681194105</v>
      </c>
      <c r="AV83" s="127">
        <f xml:space="preserve"> Esc!AV$25</f>
        <v>2.2730426199240767</v>
      </c>
      <c r="AW83" s="127">
        <f xml:space="preserve"> Esc!AW$25</f>
        <v>2.3180577348441873</v>
      </c>
      <c r="AX83" s="127">
        <f xml:space="preserve"> Esc!AX$25</f>
        <v>2.3639643247210405</v>
      </c>
      <c r="AY83" s="127">
        <f xml:space="preserve"> Esc!AY$25</f>
        <v>2.4107800442379554</v>
      </c>
      <c r="AZ83" s="127">
        <f xml:space="preserve"> Esc!AZ$25</f>
        <v>2.4585228977098827</v>
      </c>
      <c r="BA83" s="127">
        <f xml:space="preserve"> Esc!BA$25</f>
        <v>2.5072112460074742</v>
      </c>
      <c r="BB83" s="127">
        <f xml:space="preserve"> Esc!BB$25</f>
        <v>2.5568638136182784</v>
      </c>
      <c r="BC83" s="127">
        <f xml:space="preserve"> Esc!BC$25</f>
        <v>2.6074996958477734</v>
      </c>
      <c r="BD83" s="127">
        <f xml:space="preserve"> Esc!BD$25</f>
        <v>2.6591383661630097</v>
      </c>
      <c r="BE83" s="127">
        <f xml:space="preserve"> Esc!BE$25</f>
        <v>2.7117996836816847</v>
      </c>
      <c r="BF83" s="127">
        <f xml:space="preserve"> Esc!BF$25</f>
        <v>2.7655039008095303</v>
      </c>
      <c r="BG83" s="127">
        <f xml:space="preserve"> Esc!BG$25</f>
        <v>2.8202716710289524</v>
      </c>
      <c r="BH83" s="127">
        <f xml:space="preserve"> Esc!BH$25</f>
        <v>2.876124056841912</v>
      </c>
      <c r="BI83" s="127">
        <f xml:space="preserve"> Esc!BI$25</f>
        <v>2.9330825378701109</v>
      </c>
      <c r="BJ83" s="127">
        <f xml:space="preserve"> Esc!BJ$25</f>
        <v>2.9911690191155889</v>
      </c>
      <c r="BK83" s="127">
        <f xml:space="preserve"> Esc!BK$25</f>
        <v>3.0504058393849158</v>
      </c>
      <c r="BL83" s="127">
        <f xml:space="preserve"> Esc!BL$25</f>
        <v>3.110815779880213</v>
      </c>
      <c r="BM83" s="127">
        <f xml:space="preserve"> Esc!BM$25</f>
        <v>3.172422072960313</v>
      </c>
      <c r="BN83" s="127">
        <f xml:space="preserve"> Esc!BN$25</f>
        <v>3.235248411075422</v>
      </c>
      <c r="BO83" s="127">
        <f xml:space="preserve"> Esc!BO$25</f>
        <v>3.2993189558787259</v>
      </c>
      <c r="BP83" s="127">
        <f xml:space="preserve"> Esc!BP$25</f>
        <v>3.3646583475184393</v>
      </c>
      <c r="BQ83" s="127">
        <f xml:space="preserve"> Esc!BQ$25</f>
        <v>3.4312917141138755</v>
      </c>
      <c r="BR83" s="127">
        <f xml:space="preserve"> Esc!BR$25</f>
        <v>3.4992446814191775</v>
      </c>
      <c r="BS83" s="127">
        <f xml:space="preserve"> Esc!BS$25</f>
        <v>3.5685433826784312</v>
      </c>
      <c r="BT83" s="127">
        <f xml:space="preserve"> Esc!BT$25</f>
        <v>3.6392144686759451</v>
      </c>
      <c r="BU83" s="127">
        <f xml:space="preserve"> Esc!BU$25</f>
        <v>3.7112851179855686</v>
      </c>
      <c r="BV83" s="127">
        <f xml:space="preserve"> Esc!BV$25</f>
        <v>3.7847830474229833</v>
      </c>
      <c r="BW83" s="106">
        <v>3.7847830474229833</v>
      </c>
      <c r="BX83" s="35">
        <v>1</v>
      </c>
      <c r="BY83" s="35">
        <v>1</v>
      </c>
      <c r="BZ83" s="35">
        <v>1</v>
      </c>
      <c r="CA83" s="35">
        <v>1</v>
      </c>
    </row>
    <row r="84" spans="1:79" x14ac:dyDescent="0.2">
      <c r="E84" s="12" t="s">
        <v>69</v>
      </c>
      <c r="G84" s="12" t="s">
        <v>104</v>
      </c>
      <c r="J84" s="12">
        <f t="shared" ref="J84:AO84" si="109" xml:space="preserve"> $F82 * J83</f>
        <v>22.75</v>
      </c>
      <c r="K84" s="12">
        <f t="shared" si="109"/>
        <v>23.642493523315178</v>
      </c>
      <c r="L84" s="12">
        <f t="shared" si="109"/>
        <v>24.455985463685575</v>
      </c>
      <c r="M84" s="12">
        <f t="shared" si="109"/>
        <v>25.297468069947243</v>
      </c>
      <c r="N84" s="12">
        <f t="shared" si="109"/>
        <v>26.045337475160508</v>
      </c>
      <c r="O84" s="12">
        <f t="shared" si="109"/>
        <v>26.815316154144078</v>
      </c>
      <c r="P84" s="12">
        <f t="shared" si="109"/>
        <v>27.47752244051555</v>
      </c>
      <c r="Q84" s="12">
        <f t="shared" si="109"/>
        <v>28.156081961851292</v>
      </c>
      <c r="R84" s="12">
        <f t="shared" si="109"/>
        <v>28.713682269959513</v>
      </c>
      <c r="S84" s="12">
        <f t="shared" si="109"/>
        <v>29.282325240325349</v>
      </c>
      <c r="T84" s="12">
        <f t="shared" si="109"/>
        <v>29.8622295607579</v>
      </c>
      <c r="U84" s="12">
        <f t="shared" si="109"/>
        <v>30.453618249938369</v>
      </c>
      <c r="V84" s="12">
        <f t="shared" si="109"/>
        <v>31.05671874318822</v>
      </c>
      <c r="W84" s="12">
        <f t="shared" si="109"/>
        <v>31.671762979935902</v>
      </c>
      <c r="X84" s="12">
        <f t="shared" si="109"/>
        <v>32.298987492915749</v>
      </c>
      <c r="Y84" s="12">
        <f t="shared" si="109"/>
        <v>32.938633499133346</v>
      </c>
      <c r="Z84" s="12">
        <f t="shared" si="109"/>
        <v>33.590946992632389</v>
      </c>
      <c r="AA84" s="12">
        <f t="shared" si="109"/>
        <v>34.256178839098688</v>
      </c>
      <c r="AB84" s="12">
        <f t="shared" si="109"/>
        <v>34.934584872337688</v>
      </c>
      <c r="AC84" s="12">
        <f t="shared" si="109"/>
        <v>35.626425992662639</v>
      </c>
      <c r="AD84" s="12">
        <f t="shared" si="109"/>
        <v>36.331968267231197</v>
      </c>
      <c r="AE84" s="12">
        <f t="shared" si="109"/>
        <v>37.051483032369148</v>
      </c>
      <c r="AF84" s="12">
        <f t="shared" si="109"/>
        <v>37.785246997920453</v>
      </c>
      <c r="AG84" s="12">
        <f t="shared" si="109"/>
        <v>38.533542353663925</v>
      </c>
      <c r="AH84" s="12">
        <f t="shared" si="109"/>
        <v>39.296656877837279</v>
      </c>
      <c r="AI84" s="12">
        <f t="shared" si="109"/>
        <v>40.074884047810485</v>
      </c>
      <c r="AJ84" s="12">
        <f t="shared" si="109"/>
        <v>40.868523152950779</v>
      </c>
      <c r="AK84" s="12">
        <f t="shared" si="109"/>
        <v>41.677879409722905</v>
      </c>
      <c r="AL84" s="12">
        <f t="shared" si="109"/>
        <v>42.503264079068806</v>
      </c>
      <c r="AM84" s="12">
        <f t="shared" si="109"/>
        <v>43.344994586111824</v>
      </c>
      <c r="AN84" s="12">
        <f t="shared" si="109"/>
        <v>44.203394642231565</v>
      </c>
      <c r="AO84" s="12">
        <f t="shared" si="109"/>
        <v>45.078794369556306</v>
      </c>
      <c r="AP84" s="12">
        <f t="shared" ref="AP84:BU84" si="110" xml:space="preserve"> $F82 * AP83</f>
        <v>45.971530427920825</v>
      </c>
      <c r="AQ84" s="12">
        <f t="shared" si="110"/>
        <v>46.881946144338549</v>
      </c>
      <c r="AR84" s="12">
        <f t="shared" si="110"/>
        <v>47.810391645037669</v>
      </c>
      <c r="AS84" s="12">
        <f t="shared" si="110"/>
        <v>48.757223990112102</v>
      </c>
      <c r="AT84" s="12">
        <f t="shared" si="110"/>
        <v>49.72280731083918</v>
      </c>
      <c r="AU84" s="12">
        <f t="shared" si="110"/>
        <v>50.707512949716588</v>
      </c>
      <c r="AV84" s="12">
        <f t="shared" si="110"/>
        <v>51.711719603272748</v>
      </c>
      <c r="AW84" s="12">
        <f t="shared" si="110"/>
        <v>52.735813467705263</v>
      </c>
      <c r="AX84" s="12">
        <f t="shared" si="110"/>
        <v>53.780188387403669</v>
      </c>
      <c r="AY84" s="12">
        <f t="shared" si="110"/>
        <v>54.84524600641349</v>
      </c>
      <c r="AZ84" s="12">
        <f t="shared" si="110"/>
        <v>55.931395922899831</v>
      </c>
      <c r="BA84" s="12">
        <f t="shared" si="110"/>
        <v>57.039055846670038</v>
      </c>
      <c r="BB84" s="12">
        <f t="shared" si="110"/>
        <v>58.16865175981583</v>
      </c>
      <c r="BC84" s="12">
        <f t="shared" si="110"/>
        <v>59.320618080536846</v>
      </c>
      <c r="BD84" s="12">
        <f t="shared" si="110"/>
        <v>60.495397830208468</v>
      </c>
      <c r="BE84" s="12">
        <f t="shared" si="110"/>
        <v>61.693442803758323</v>
      </c>
      <c r="BF84" s="12">
        <f t="shared" si="110"/>
        <v>62.915213743416814</v>
      </c>
      <c r="BG84" s="12">
        <f t="shared" si="110"/>
        <v>64.161180515908669</v>
      </c>
      <c r="BH84" s="12">
        <f t="shared" si="110"/>
        <v>65.431822293153502</v>
      </c>
      <c r="BI84" s="12">
        <f t="shared" si="110"/>
        <v>66.727627736545017</v>
      </c>
      <c r="BJ84" s="12">
        <f t="shared" si="110"/>
        <v>68.049095184879647</v>
      </c>
      <c r="BK84" s="12">
        <f t="shared" si="110"/>
        <v>69.396732846006842</v>
      </c>
      <c r="BL84" s="12">
        <f t="shared" si="110"/>
        <v>70.771058992274845</v>
      </c>
      <c r="BM84" s="12">
        <f t="shared" si="110"/>
        <v>72.172602159847116</v>
      </c>
      <c r="BN84" s="12">
        <f t="shared" si="110"/>
        <v>73.60190135196585</v>
      </c>
      <c r="BO84" s="12">
        <f t="shared" si="110"/>
        <v>75.059506246241014</v>
      </c>
      <c r="BP84" s="12">
        <f t="shared" si="110"/>
        <v>76.5459774060445</v>
      </c>
      <c r="BQ84" s="12">
        <f t="shared" si="110"/>
        <v>78.061886496090665</v>
      </c>
      <c r="BR84" s="12">
        <f t="shared" si="110"/>
        <v>79.607816502286283</v>
      </c>
      <c r="BS84" s="12">
        <f t="shared" si="110"/>
        <v>81.184361955934307</v>
      </c>
      <c r="BT84" s="12">
        <f t="shared" si="110"/>
        <v>82.792129162377748</v>
      </c>
      <c r="BU84" s="12">
        <f t="shared" si="110"/>
        <v>84.431736434171683</v>
      </c>
      <c r="BV84" s="12">
        <f t="shared" ref="BV84" si="111" xml:space="preserve"> $F82 * BV83</f>
        <v>86.103814328872872</v>
      </c>
      <c r="BW84" s="35">
        <v>23</v>
      </c>
      <c r="BX84" s="35">
        <v>23</v>
      </c>
      <c r="BY84" s="35">
        <v>23</v>
      </c>
      <c r="BZ84" s="35">
        <v>23</v>
      </c>
      <c r="CA84" s="35">
        <v>23</v>
      </c>
    </row>
    <row r="86" spans="1:79" x14ac:dyDescent="0.2">
      <c r="E86" s="12" t="s">
        <v>98</v>
      </c>
      <c r="F86" s="102">
        <v>1000</v>
      </c>
      <c r="G86" s="12" t="s">
        <v>99</v>
      </c>
    </row>
    <row r="87" spans="1:79" x14ac:dyDescent="0.2">
      <c r="E87" s="107" t="str">
        <f t="shared" ref="E87:AJ87" si="112" xml:space="preserve"> E$79</f>
        <v>Total passengers</v>
      </c>
      <c r="F87" s="107">
        <f t="shared" si="112"/>
        <v>0</v>
      </c>
      <c r="G87" s="107" t="str">
        <f t="shared" si="112"/>
        <v>passengers</v>
      </c>
      <c r="H87" s="107">
        <f t="shared" si="112"/>
        <v>68665900</v>
      </c>
      <c r="I87" s="107">
        <f t="shared" si="112"/>
        <v>0</v>
      </c>
      <c r="J87" s="107">
        <f t="shared" si="112"/>
        <v>1094005</v>
      </c>
      <c r="K87" s="107">
        <f t="shared" si="112"/>
        <v>1036820</v>
      </c>
      <c r="L87" s="107">
        <f t="shared" si="112"/>
        <v>1106700</v>
      </c>
      <c r="M87" s="107">
        <f t="shared" si="112"/>
        <v>999540</v>
      </c>
      <c r="N87" s="107">
        <f t="shared" si="112"/>
        <v>1079185</v>
      </c>
      <c r="O87" s="107">
        <f t="shared" si="112"/>
        <v>1054150</v>
      </c>
      <c r="P87" s="107">
        <f t="shared" si="112"/>
        <v>1119940</v>
      </c>
      <c r="Q87" s="107">
        <f t="shared" si="112"/>
        <v>982360</v>
      </c>
      <c r="R87" s="107">
        <f t="shared" si="112"/>
        <v>1042185</v>
      </c>
      <c r="S87" s="107">
        <f t="shared" si="112"/>
        <v>1004860</v>
      </c>
      <c r="T87" s="107">
        <f t="shared" si="112"/>
        <v>1036320</v>
      </c>
      <c r="U87" s="107">
        <f t="shared" si="112"/>
        <v>977030</v>
      </c>
      <c r="V87" s="107">
        <f t="shared" si="112"/>
        <v>1038365</v>
      </c>
      <c r="W87" s="107">
        <f t="shared" si="112"/>
        <v>999530</v>
      </c>
      <c r="X87" s="107">
        <f t="shared" si="112"/>
        <v>1062740</v>
      </c>
      <c r="Y87" s="107">
        <f t="shared" si="112"/>
        <v>992600</v>
      </c>
      <c r="Z87" s="107">
        <f t="shared" si="112"/>
        <v>1055810</v>
      </c>
      <c r="AA87" s="107">
        <f t="shared" si="112"/>
        <v>992600</v>
      </c>
      <c r="AB87" s="107">
        <f t="shared" si="112"/>
        <v>1055810</v>
      </c>
      <c r="AC87" s="107">
        <f t="shared" si="112"/>
        <v>992600</v>
      </c>
      <c r="AD87" s="107">
        <f t="shared" si="112"/>
        <v>1078058</v>
      </c>
      <c r="AE87" s="107">
        <f t="shared" si="112"/>
        <v>1013728</v>
      </c>
      <c r="AF87" s="107">
        <f t="shared" si="112"/>
        <v>1078058</v>
      </c>
      <c r="AG87" s="107">
        <f t="shared" si="112"/>
        <v>1013728</v>
      </c>
      <c r="AH87" s="107">
        <f t="shared" si="112"/>
        <v>1078058</v>
      </c>
      <c r="AI87" s="107">
        <f t="shared" si="112"/>
        <v>1013728</v>
      </c>
      <c r="AJ87" s="107">
        <f t="shared" si="112"/>
        <v>1078058</v>
      </c>
      <c r="AK87" s="107">
        <f t="shared" ref="AK87:BP87" si="113" xml:space="preserve"> AK$79</f>
        <v>1013728</v>
      </c>
      <c r="AL87" s="107">
        <f t="shared" si="113"/>
        <v>1078058</v>
      </c>
      <c r="AM87" s="107">
        <f t="shared" si="113"/>
        <v>1013728</v>
      </c>
      <c r="AN87" s="107">
        <f t="shared" si="113"/>
        <v>1093178</v>
      </c>
      <c r="AO87" s="107">
        <f t="shared" si="113"/>
        <v>1027728</v>
      </c>
      <c r="AP87" s="107">
        <f t="shared" si="113"/>
        <v>1093178</v>
      </c>
      <c r="AQ87" s="107">
        <f t="shared" si="113"/>
        <v>1027728</v>
      </c>
      <c r="AR87" s="107">
        <f t="shared" si="113"/>
        <v>1093178</v>
      </c>
      <c r="AS87" s="107">
        <f t="shared" si="113"/>
        <v>1027728</v>
      </c>
      <c r="AT87" s="107">
        <f t="shared" si="113"/>
        <v>1093178</v>
      </c>
      <c r="AU87" s="107">
        <f t="shared" si="113"/>
        <v>1027728</v>
      </c>
      <c r="AV87" s="107">
        <f t="shared" si="113"/>
        <v>1093178</v>
      </c>
      <c r="AW87" s="107">
        <f t="shared" si="113"/>
        <v>1027728</v>
      </c>
      <c r="AX87" s="107">
        <f t="shared" si="113"/>
        <v>1113490</v>
      </c>
      <c r="AY87" s="107">
        <f t="shared" si="113"/>
        <v>1046920</v>
      </c>
      <c r="AZ87" s="107">
        <f t="shared" si="113"/>
        <v>1113490</v>
      </c>
      <c r="BA87" s="107">
        <f t="shared" si="113"/>
        <v>1046920</v>
      </c>
      <c r="BB87" s="107">
        <f t="shared" si="113"/>
        <v>1113490</v>
      </c>
      <c r="BC87" s="107">
        <f t="shared" si="113"/>
        <v>1046920</v>
      </c>
      <c r="BD87" s="107">
        <f t="shared" si="113"/>
        <v>1113490</v>
      </c>
      <c r="BE87" s="107">
        <f t="shared" si="113"/>
        <v>1046920</v>
      </c>
      <c r="BF87" s="107">
        <f t="shared" si="113"/>
        <v>1109530</v>
      </c>
      <c r="BG87" s="107">
        <f t="shared" si="113"/>
        <v>1042960</v>
      </c>
      <c r="BH87" s="107">
        <f t="shared" si="113"/>
        <v>1069210</v>
      </c>
      <c r="BI87" s="107">
        <f t="shared" si="113"/>
        <v>1083280</v>
      </c>
      <c r="BJ87" s="107">
        <f t="shared" si="113"/>
        <v>1065250</v>
      </c>
      <c r="BK87" s="107">
        <f t="shared" si="113"/>
        <v>1079320</v>
      </c>
      <c r="BL87" s="107">
        <f t="shared" si="113"/>
        <v>1065250</v>
      </c>
      <c r="BM87" s="107">
        <f t="shared" si="113"/>
        <v>1079320</v>
      </c>
      <c r="BN87" s="107">
        <f t="shared" si="113"/>
        <v>1065250</v>
      </c>
      <c r="BO87" s="107">
        <f t="shared" si="113"/>
        <v>1079320</v>
      </c>
      <c r="BP87" s="107">
        <f t="shared" si="113"/>
        <v>1065250</v>
      </c>
      <c r="BQ87" s="107">
        <f t="shared" ref="BQ87:BV87" si="114" xml:space="preserve"> BQ$79</f>
        <v>1039000</v>
      </c>
      <c r="BR87" s="107">
        <f t="shared" si="114"/>
        <v>1105570</v>
      </c>
      <c r="BS87" s="107">
        <f t="shared" si="114"/>
        <v>1039000</v>
      </c>
      <c r="BT87" s="107">
        <f t="shared" si="114"/>
        <v>1105570</v>
      </c>
      <c r="BU87" s="107">
        <f t="shared" si="114"/>
        <v>1039000</v>
      </c>
      <c r="BV87" s="107">
        <f t="shared" si="114"/>
        <v>1105570</v>
      </c>
    </row>
    <row r="88" spans="1:79" x14ac:dyDescent="0.2">
      <c r="E88" s="107" t="str">
        <f t="shared" ref="E88:AJ88" si="115" xml:space="preserve"> E$84</f>
        <v>Passenger landing tax</v>
      </c>
      <c r="F88" s="107">
        <f t="shared" si="115"/>
        <v>0</v>
      </c>
      <c r="G88" s="12" t="s">
        <v>104</v>
      </c>
      <c r="H88" s="107">
        <f t="shared" si="115"/>
        <v>0</v>
      </c>
      <c r="I88" s="107">
        <f t="shared" si="115"/>
        <v>0</v>
      </c>
      <c r="J88" s="107">
        <f t="shared" si="115"/>
        <v>22.75</v>
      </c>
      <c r="K88" s="107">
        <f t="shared" si="115"/>
        <v>23.642493523315178</v>
      </c>
      <c r="L88" s="107">
        <f t="shared" si="115"/>
        <v>24.455985463685575</v>
      </c>
      <c r="M88" s="107">
        <f t="shared" si="115"/>
        <v>25.297468069947243</v>
      </c>
      <c r="N88" s="107">
        <f t="shared" si="115"/>
        <v>26.045337475160508</v>
      </c>
      <c r="O88" s="107">
        <f t="shared" si="115"/>
        <v>26.815316154144078</v>
      </c>
      <c r="P88" s="107">
        <f t="shared" si="115"/>
        <v>27.47752244051555</v>
      </c>
      <c r="Q88" s="107">
        <f t="shared" si="115"/>
        <v>28.156081961851292</v>
      </c>
      <c r="R88" s="107">
        <f t="shared" si="115"/>
        <v>28.713682269959513</v>
      </c>
      <c r="S88" s="107">
        <f t="shared" si="115"/>
        <v>29.282325240325349</v>
      </c>
      <c r="T88" s="107">
        <f t="shared" si="115"/>
        <v>29.8622295607579</v>
      </c>
      <c r="U88" s="107">
        <f t="shared" si="115"/>
        <v>30.453618249938369</v>
      </c>
      <c r="V88" s="107">
        <f t="shared" si="115"/>
        <v>31.05671874318822</v>
      </c>
      <c r="W88" s="107">
        <f t="shared" si="115"/>
        <v>31.671762979935902</v>
      </c>
      <c r="X88" s="107">
        <f t="shared" si="115"/>
        <v>32.298987492915749</v>
      </c>
      <c r="Y88" s="107">
        <f t="shared" si="115"/>
        <v>32.938633499133346</v>
      </c>
      <c r="Z88" s="107">
        <f t="shared" si="115"/>
        <v>33.590946992632389</v>
      </c>
      <c r="AA88" s="107">
        <f t="shared" si="115"/>
        <v>34.256178839098688</v>
      </c>
      <c r="AB88" s="107">
        <f t="shared" si="115"/>
        <v>34.934584872337688</v>
      </c>
      <c r="AC88" s="107">
        <f t="shared" si="115"/>
        <v>35.626425992662639</v>
      </c>
      <c r="AD88" s="107">
        <f t="shared" si="115"/>
        <v>36.331968267231197</v>
      </c>
      <c r="AE88" s="107">
        <f t="shared" si="115"/>
        <v>37.051483032369148</v>
      </c>
      <c r="AF88" s="107">
        <f t="shared" si="115"/>
        <v>37.785246997920453</v>
      </c>
      <c r="AG88" s="107">
        <f t="shared" si="115"/>
        <v>38.533542353663925</v>
      </c>
      <c r="AH88" s="107">
        <f t="shared" si="115"/>
        <v>39.296656877837279</v>
      </c>
      <c r="AI88" s="107">
        <f t="shared" si="115"/>
        <v>40.074884047810485</v>
      </c>
      <c r="AJ88" s="107">
        <f t="shared" si="115"/>
        <v>40.868523152950779</v>
      </c>
      <c r="AK88" s="107">
        <f t="shared" ref="AK88:BP88" si="116" xml:space="preserve"> AK$84</f>
        <v>41.677879409722905</v>
      </c>
      <c r="AL88" s="107">
        <f t="shared" si="116"/>
        <v>42.503264079068806</v>
      </c>
      <c r="AM88" s="107">
        <f t="shared" si="116"/>
        <v>43.344994586111824</v>
      </c>
      <c r="AN88" s="107">
        <f t="shared" si="116"/>
        <v>44.203394642231565</v>
      </c>
      <c r="AO88" s="107">
        <f t="shared" si="116"/>
        <v>45.078794369556306</v>
      </c>
      <c r="AP88" s="107">
        <f t="shared" si="116"/>
        <v>45.971530427920825</v>
      </c>
      <c r="AQ88" s="107">
        <f t="shared" si="116"/>
        <v>46.881946144338549</v>
      </c>
      <c r="AR88" s="107">
        <f t="shared" si="116"/>
        <v>47.810391645037669</v>
      </c>
      <c r="AS88" s="107">
        <f t="shared" si="116"/>
        <v>48.757223990112102</v>
      </c>
      <c r="AT88" s="107">
        <f t="shared" si="116"/>
        <v>49.72280731083918</v>
      </c>
      <c r="AU88" s="107">
        <f t="shared" si="116"/>
        <v>50.707512949716588</v>
      </c>
      <c r="AV88" s="107">
        <f t="shared" si="116"/>
        <v>51.711719603272748</v>
      </c>
      <c r="AW88" s="107">
        <f t="shared" si="116"/>
        <v>52.735813467705263</v>
      </c>
      <c r="AX88" s="107">
        <f t="shared" si="116"/>
        <v>53.780188387403669</v>
      </c>
      <c r="AY88" s="107">
        <f t="shared" si="116"/>
        <v>54.84524600641349</v>
      </c>
      <c r="AZ88" s="107">
        <f t="shared" si="116"/>
        <v>55.931395922899831</v>
      </c>
      <c r="BA88" s="107">
        <f t="shared" si="116"/>
        <v>57.039055846670038</v>
      </c>
      <c r="BB88" s="107">
        <f t="shared" si="116"/>
        <v>58.16865175981583</v>
      </c>
      <c r="BC88" s="107">
        <f t="shared" si="116"/>
        <v>59.320618080536846</v>
      </c>
      <c r="BD88" s="107">
        <f t="shared" si="116"/>
        <v>60.495397830208468</v>
      </c>
      <c r="BE88" s="107">
        <f t="shared" si="116"/>
        <v>61.693442803758323</v>
      </c>
      <c r="BF88" s="107">
        <f t="shared" si="116"/>
        <v>62.915213743416814</v>
      </c>
      <c r="BG88" s="107">
        <f t="shared" si="116"/>
        <v>64.161180515908669</v>
      </c>
      <c r="BH88" s="107">
        <f t="shared" si="116"/>
        <v>65.431822293153502</v>
      </c>
      <c r="BI88" s="107">
        <f t="shared" si="116"/>
        <v>66.727627736545017</v>
      </c>
      <c r="BJ88" s="107">
        <f t="shared" si="116"/>
        <v>68.049095184879647</v>
      </c>
      <c r="BK88" s="107">
        <f t="shared" si="116"/>
        <v>69.396732846006842</v>
      </c>
      <c r="BL88" s="107">
        <f t="shared" si="116"/>
        <v>70.771058992274845</v>
      </c>
      <c r="BM88" s="107">
        <f t="shared" si="116"/>
        <v>72.172602159847116</v>
      </c>
      <c r="BN88" s="107">
        <f t="shared" si="116"/>
        <v>73.60190135196585</v>
      </c>
      <c r="BO88" s="107">
        <f t="shared" si="116"/>
        <v>75.059506246241014</v>
      </c>
      <c r="BP88" s="107">
        <f t="shared" si="116"/>
        <v>76.5459774060445</v>
      </c>
      <c r="BQ88" s="107">
        <f t="shared" ref="BQ88:BV88" si="117" xml:space="preserve"> BQ$84</f>
        <v>78.061886496090665</v>
      </c>
      <c r="BR88" s="107">
        <f t="shared" si="117"/>
        <v>79.607816502286283</v>
      </c>
      <c r="BS88" s="107">
        <f t="shared" si="117"/>
        <v>81.184361955934307</v>
      </c>
      <c r="BT88" s="107">
        <f t="shared" si="117"/>
        <v>82.792129162377748</v>
      </c>
      <c r="BU88" s="107">
        <f t="shared" si="117"/>
        <v>84.431736434171683</v>
      </c>
      <c r="BV88" s="107">
        <f t="shared" si="117"/>
        <v>86.103814328872872</v>
      </c>
    </row>
    <row r="89" spans="1:79" x14ac:dyDescent="0.2">
      <c r="E89" s="157" t="str">
        <f xml:space="preserve"> Time!E$33</f>
        <v>Forecast period flag</v>
      </c>
      <c r="F89" s="157">
        <f xml:space="preserve"> Time!F$33</f>
        <v>0</v>
      </c>
      <c r="G89" s="157" t="str">
        <f xml:space="preserve"> Time!G$33</f>
        <v>flag</v>
      </c>
      <c r="H89" s="157">
        <f xml:space="preserve"> Time!H$33</f>
        <v>60</v>
      </c>
      <c r="I89" s="157">
        <f xml:space="preserve"> Time!I$33</f>
        <v>0</v>
      </c>
      <c r="J89" s="157">
        <f xml:space="preserve"> Time!J$33</f>
        <v>0</v>
      </c>
      <c r="K89" s="157">
        <f xml:space="preserve"> Time!K$33</f>
        <v>1</v>
      </c>
      <c r="L89" s="157">
        <f xml:space="preserve"> Time!L$33</f>
        <v>1</v>
      </c>
      <c r="M89" s="157">
        <f xml:space="preserve"> Time!M$33</f>
        <v>1</v>
      </c>
      <c r="N89" s="157">
        <f xml:space="preserve"> Time!N$33</f>
        <v>1</v>
      </c>
      <c r="O89" s="157">
        <f xml:space="preserve"> Time!O$33</f>
        <v>1</v>
      </c>
      <c r="P89" s="157">
        <f xml:space="preserve"> Time!P$33</f>
        <v>1</v>
      </c>
      <c r="Q89" s="157">
        <f xml:space="preserve"> Time!Q$33</f>
        <v>1</v>
      </c>
      <c r="R89" s="157">
        <f xml:space="preserve"> Time!R$33</f>
        <v>1</v>
      </c>
      <c r="S89" s="157">
        <f xml:space="preserve"> Time!S$33</f>
        <v>1</v>
      </c>
      <c r="T89" s="157">
        <f xml:space="preserve"> Time!T$33</f>
        <v>1</v>
      </c>
      <c r="U89" s="157">
        <f xml:space="preserve"> Time!U$33</f>
        <v>1</v>
      </c>
      <c r="V89" s="157">
        <f xml:space="preserve"> Time!V$33</f>
        <v>1</v>
      </c>
      <c r="W89" s="157">
        <f xml:space="preserve"> Time!W$33</f>
        <v>1</v>
      </c>
      <c r="X89" s="157">
        <f xml:space="preserve"> Time!X$33</f>
        <v>1</v>
      </c>
      <c r="Y89" s="157">
        <f xml:space="preserve"> Time!Y$33</f>
        <v>1</v>
      </c>
      <c r="Z89" s="157">
        <f xml:space="preserve"> Time!Z$33</f>
        <v>1</v>
      </c>
      <c r="AA89" s="157">
        <f xml:space="preserve"> Time!AA$33</f>
        <v>1</v>
      </c>
      <c r="AB89" s="157">
        <f xml:space="preserve"> Time!AB$33</f>
        <v>1</v>
      </c>
      <c r="AC89" s="157">
        <f xml:space="preserve"> Time!AC$33</f>
        <v>1</v>
      </c>
      <c r="AD89" s="157">
        <f xml:space="preserve"> Time!AD$33</f>
        <v>1</v>
      </c>
      <c r="AE89" s="157">
        <f xml:space="preserve"> Time!AE$33</f>
        <v>1</v>
      </c>
      <c r="AF89" s="157">
        <f xml:space="preserve"> Time!AF$33</f>
        <v>1</v>
      </c>
      <c r="AG89" s="157">
        <f xml:space="preserve"> Time!AG$33</f>
        <v>1</v>
      </c>
      <c r="AH89" s="157">
        <f xml:space="preserve"> Time!AH$33</f>
        <v>1</v>
      </c>
      <c r="AI89" s="157">
        <f xml:space="preserve"> Time!AI$33</f>
        <v>1</v>
      </c>
      <c r="AJ89" s="157">
        <f xml:space="preserve"> Time!AJ$33</f>
        <v>1</v>
      </c>
      <c r="AK89" s="157">
        <f xml:space="preserve"> Time!AK$33</f>
        <v>1</v>
      </c>
      <c r="AL89" s="157">
        <f xml:space="preserve"> Time!AL$33</f>
        <v>1</v>
      </c>
      <c r="AM89" s="157">
        <f xml:space="preserve"> Time!AM$33</f>
        <v>1</v>
      </c>
      <c r="AN89" s="157">
        <f xml:space="preserve"> Time!AN$33</f>
        <v>1</v>
      </c>
      <c r="AO89" s="157">
        <f xml:space="preserve"> Time!AO$33</f>
        <v>1</v>
      </c>
      <c r="AP89" s="157">
        <f xml:space="preserve"> Time!AP$33</f>
        <v>1</v>
      </c>
      <c r="AQ89" s="157">
        <f xml:space="preserve"> Time!AQ$33</f>
        <v>1</v>
      </c>
      <c r="AR89" s="157">
        <f xml:space="preserve"> Time!AR$33</f>
        <v>1</v>
      </c>
      <c r="AS89" s="157">
        <f xml:space="preserve"> Time!AS$33</f>
        <v>1</v>
      </c>
      <c r="AT89" s="157">
        <f xml:space="preserve"> Time!AT$33</f>
        <v>1</v>
      </c>
      <c r="AU89" s="157">
        <f xml:space="preserve"> Time!AU$33</f>
        <v>1</v>
      </c>
      <c r="AV89" s="157">
        <f xml:space="preserve"> Time!AV$33</f>
        <v>1</v>
      </c>
      <c r="AW89" s="157">
        <f xml:space="preserve"> Time!AW$33</f>
        <v>1</v>
      </c>
      <c r="AX89" s="157">
        <f xml:space="preserve"> Time!AX$33</f>
        <v>1</v>
      </c>
      <c r="AY89" s="157">
        <f xml:space="preserve"> Time!AY$33</f>
        <v>1</v>
      </c>
      <c r="AZ89" s="157">
        <f xml:space="preserve"> Time!AZ$33</f>
        <v>1</v>
      </c>
      <c r="BA89" s="157">
        <f xml:space="preserve"> Time!BA$33</f>
        <v>1</v>
      </c>
      <c r="BB89" s="157">
        <f xml:space="preserve"> Time!BB$33</f>
        <v>1</v>
      </c>
      <c r="BC89" s="157">
        <f xml:space="preserve"> Time!BC$33</f>
        <v>1</v>
      </c>
      <c r="BD89" s="157">
        <f xml:space="preserve"> Time!BD$33</f>
        <v>1</v>
      </c>
      <c r="BE89" s="157">
        <f xml:space="preserve"> Time!BE$33</f>
        <v>1</v>
      </c>
      <c r="BF89" s="157">
        <f xml:space="preserve"> Time!BF$33</f>
        <v>1</v>
      </c>
      <c r="BG89" s="157">
        <f xml:space="preserve"> Time!BG$33</f>
        <v>1</v>
      </c>
      <c r="BH89" s="157">
        <f xml:space="preserve"> Time!BH$33</f>
        <v>1</v>
      </c>
      <c r="BI89" s="157">
        <f xml:space="preserve"> Time!BI$33</f>
        <v>1</v>
      </c>
      <c r="BJ89" s="157">
        <f xml:space="preserve"> Time!BJ$33</f>
        <v>1</v>
      </c>
      <c r="BK89" s="157">
        <f xml:space="preserve"> Time!BK$33</f>
        <v>1</v>
      </c>
      <c r="BL89" s="157">
        <f xml:space="preserve"> Time!BL$33</f>
        <v>1</v>
      </c>
      <c r="BM89" s="157">
        <f xml:space="preserve"> Time!BM$33</f>
        <v>1</v>
      </c>
      <c r="BN89" s="157">
        <f xml:space="preserve"> Time!BN$33</f>
        <v>1</v>
      </c>
      <c r="BO89" s="157">
        <f xml:space="preserve"> Time!BO$33</f>
        <v>1</v>
      </c>
      <c r="BP89" s="157">
        <f xml:space="preserve"> Time!BP$33</f>
        <v>1</v>
      </c>
      <c r="BQ89" s="157">
        <f xml:space="preserve"> Time!BQ$33</f>
        <v>1</v>
      </c>
      <c r="BR89" s="157">
        <f xml:space="preserve"> Time!BR$33</f>
        <v>1</v>
      </c>
      <c r="BS89" s="157">
        <f xml:space="preserve"> Time!BS$33</f>
        <v>0</v>
      </c>
      <c r="BT89" s="157">
        <f xml:space="preserve"> Time!BT$33</f>
        <v>0</v>
      </c>
      <c r="BU89" s="157">
        <f xml:space="preserve"> Time!BU$33</f>
        <v>0</v>
      </c>
      <c r="BV89" s="157">
        <f xml:space="preserve"> Time!BV$33</f>
        <v>0</v>
      </c>
      <c r="BW89" s="35">
        <v>0</v>
      </c>
    </row>
    <row r="90" spans="1:79" x14ac:dyDescent="0.2">
      <c r="A90" s="1"/>
      <c r="D90" s="21"/>
      <c r="E90" s="8" t="s">
        <v>137</v>
      </c>
      <c r="F90" s="8"/>
      <c r="G90" s="8" t="s">
        <v>25</v>
      </c>
      <c r="H90" s="8">
        <f xml:space="preserve"> SUM(J90:BV90)</f>
        <v>3000449.5428920835</v>
      </c>
      <c r="I90" s="8"/>
      <c r="J90" s="8">
        <f xml:space="preserve"> J87 * J88 / $F86 * J89</f>
        <v>0</v>
      </c>
      <c r="K90" s="8">
        <f t="shared" ref="K90:AO90" si="118" xml:space="preserve"> K87 * K88 / $F86 * K89</f>
        <v>24513.010134843644</v>
      </c>
      <c r="L90" s="8">
        <f t="shared" si="118"/>
        <v>27065.439112660824</v>
      </c>
      <c r="M90" s="8">
        <f t="shared" si="118"/>
        <v>25285.831234635065</v>
      </c>
      <c r="N90" s="8">
        <f t="shared" si="118"/>
        <v>28107.737523131094</v>
      </c>
      <c r="O90" s="8">
        <f t="shared" si="118"/>
        <v>28267.365523890978</v>
      </c>
      <c r="P90" s="8">
        <f t="shared" si="118"/>
        <v>30773.176482030984</v>
      </c>
      <c r="Q90" s="8">
        <f t="shared" si="118"/>
        <v>27659.408676044237</v>
      </c>
      <c r="R90" s="8">
        <f t="shared" si="118"/>
        <v>29924.968956517758</v>
      </c>
      <c r="S90" s="8">
        <f t="shared" si="118"/>
        <v>29424.637340993329</v>
      </c>
      <c r="T90" s="8">
        <f t="shared" si="118"/>
        <v>30946.825738404626</v>
      </c>
      <c r="U90" s="8">
        <f t="shared" si="118"/>
        <v>29754.098638737283</v>
      </c>
      <c r="V90" s="8">
        <f t="shared" si="118"/>
        <v>32248.209757770634</v>
      </c>
      <c r="W90" s="8">
        <f t="shared" si="118"/>
        <v>31656.877251335332</v>
      </c>
      <c r="X90" s="8">
        <f t="shared" si="118"/>
        <v>34325.425968221287</v>
      </c>
      <c r="Y90" s="8">
        <f t="shared" si="118"/>
        <v>32694.887611239756</v>
      </c>
      <c r="Z90" s="8">
        <f t="shared" si="118"/>
        <v>35465.657744291202</v>
      </c>
      <c r="AA90" s="8">
        <f t="shared" si="118"/>
        <v>34002.68311568936</v>
      </c>
      <c r="AB90" s="8">
        <f t="shared" si="118"/>
        <v>36884.284054062853</v>
      </c>
      <c r="AC90" s="8">
        <f t="shared" si="118"/>
        <v>35362.790440316938</v>
      </c>
      <c r="AD90" s="8">
        <f t="shared" si="118"/>
        <v>39167.969046234728</v>
      </c>
      <c r="AE90" s="8">
        <f t="shared" si="118"/>
        <v>37560.125791437516</v>
      </c>
      <c r="AF90" s="8">
        <f t="shared" si="118"/>
        <v>40734.687808084127</v>
      </c>
      <c r="AG90" s="8">
        <f t="shared" si="118"/>
        <v>39062.530823095025</v>
      </c>
      <c r="AH90" s="8">
        <f t="shared" si="118"/>
        <v>42364.075320407501</v>
      </c>
      <c r="AI90" s="8">
        <f t="shared" si="118"/>
        <v>40625.032056018827</v>
      </c>
      <c r="AJ90" s="8">
        <f t="shared" si="118"/>
        <v>44058.638333223811</v>
      </c>
      <c r="AK90" s="8">
        <f t="shared" si="118"/>
        <v>42250.033338259578</v>
      </c>
      <c r="AL90" s="8">
        <f t="shared" si="118"/>
        <v>45820.983866552764</v>
      </c>
      <c r="AM90" s="8">
        <f t="shared" si="118"/>
        <v>43940.034671789967</v>
      </c>
      <c r="AN90" s="8">
        <f t="shared" si="118"/>
        <v>48322.178548205418</v>
      </c>
      <c r="AO90" s="8">
        <f t="shared" si="118"/>
        <v>46328.739179835364</v>
      </c>
      <c r="AP90" s="8">
        <f t="shared" ref="AP90:BU90" si="119" xml:space="preserve"> AP87 * AP88 / $F86 * AP89</f>
        <v>50255.065690133633</v>
      </c>
      <c r="AQ90" s="8">
        <f t="shared" si="119"/>
        <v>48181.888747028766</v>
      </c>
      <c r="AR90" s="8">
        <f t="shared" si="119"/>
        <v>52265.268317738984</v>
      </c>
      <c r="AS90" s="8">
        <f t="shared" si="119"/>
        <v>50109.164296909927</v>
      </c>
      <c r="AT90" s="8">
        <f t="shared" si="119"/>
        <v>54355.879050448551</v>
      </c>
      <c r="AU90" s="8">
        <f t="shared" si="119"/>
        <v>52113.530868786329</v>
      </c>
      <c r="AV90" s="8">
        <f t="shared" si="119"/>
        <v>56530.114212466491</v>
      </c>
      <c r="AW90" s="8">
        <f t="shared" si="119"/>
        <v>54198.072103537801</v>
      </c>
      <c r="AX90" s="8">
        <f t="shared" si="119"/>
        <v>59883.701967490117</v>
      </c>
      <c r="AY90" s="8">
        <f t="shared" si="119"/>
        <v>57418.584949034404</v>
      </c>
      <c r="AZ90" s="8">
        <f t="shared" si="119"/>
        <v>62279.050046189732</v>
      </c>
      <c r="BA90" s="8">
        <f t="shared" si="119"/>
        <v>59715.328346995797</v>
      </c>
      <c r="BB90" s="8">
        <f t="shared" si="119"/>
        <v>64770.212048037327</v>
      </c>
      <c r="BC90" s="8">
        <f t="shared" si="119"/>
        <v>62103.941480875634</v>
      </c>
      <c r="BD90" s="8">
        <f t="shared" si="119"/>
        <v>67361.020529958827</v>
      </c>
      <c r="BE90" s="8">
        <f t="shared" si="119"/>
        <v>64588.099140110666</v>
      </c>
      <c r="BF90" s="8">
        <f t="shared" si="119"/>
        <v>69806.317104733258</v>
      </c>
      <c r="BG90" s="8">
        <f t="shared" si="119"/>
        <v>66917.54483087211</v>
      </c>
      <c r="BH90" s="8">
        <f t="shared" si="119"/>
        <v>69960.358714062662</v>
      </c>
      <c r="BI90" s="8">
        <f t="shared" si="119"/>
        <v>72284.704574444491</v>
      </c>
      <c r="BJ90" s="8">
        <f t="shared" si="119"/>
        <v>72489.298645693052</v>
      </c>
      <c r="BK90" s="8">
        <f t="shared" si="119"/>
        <v>74901.281695352111</v>
      </c>
      <c r="BL90" s="8">
        <f t="shared" si="119"/>
        <v>75388.870591520783</v>
      </c>
      <c r="BM90" s="8">
        <f t="shared" si="119"/>
        <v>77897.332963166191</v>
      </c>
      <c r="BN90" s="8">
        <f t="shared" si="119"/>
        <v>78404.425415181628</v>
      </c>
      <c r="BO90" s="8">
        <f t="shared" si="119"/>
        <v>81013.226281692841</v>
      </c>
      <c r="BP90" s="8">
        <f t="shared" si="119"/>
        <v>81540.60243178891</v>
      </c>
      <c r="BQ90" s="8">
        <f t="shared" si="119"/>
        <v>81106.300069438206</v>
      </c>
      <c r="BR90" s="8">
        <f t="shared" si="119"/>
        <v>88012.01369043265</v>
      </c>
      <c r="BS90" s="8">
        <f t="shared" si="119"/>
        <v>0</v>
      </c>
      <c r="BT90" s="8">
        <f t="shared" si="119"/>
        <v>0</v>
      </c>
      <c r="BU90" s="8">
        <f t="shared" si="119"/>
        <v>0</v>
      </c>
      <c r="BV90" s="8">
        <f t="shared" ref="BV90" si="120" xml:space="preserve"> BV87 * BV88 / $F86 * BV89</f>
        <v>0</v>
      </c>
    </row>
    <row r="92" spans="1:79" x14ac:dyDescent="0.2">
      <c r="B92" s="1" t="s">
        <v>101</v>
      </c>
    </row>
    <row r="93" spans="1:79" x14ac:dyDescent="0.2">
      <c r="C93" s="7" t="s">
        <v>102</v>
      </c>
    </row>
    <row r="94" spans="1:79" x14ac:dyDescent="0.2">
      <c r="E94" s="12" t="s">
        <v>114</v>
      </c>
      <c r="F94" s="109">
        <v>6.2</v>
      </c>
      <c r="G94" s="12" t="s">
        <v>104</v>
      </c>
    </row>
    <row r="95" spans="1:79" x14ac:dyDescent="0.2">
      <c r="A95" s="1"/>
      <c r="D95" s="21"/>
      <c r="E95" s="127" t="str">
        <f xml:space="preserve"> Esc!E$25</f>
        <v>CPI escalation factor</v>
      </c>
      <c r="F95" s="127">
        <f xml:space="preserve"> Esc!F$25</f>
        <v>0</v>
      </c>
      <c r="G95" s="127" t="str">
        <f xml:space="preserve"> Esc!G$25</f>
        <v>factor</v>
      </c>
      <c r="H95" s="127">
        <f xml:space="preserve"> Esc!H$25</f>
        <v>0</v>
      </c>
      <c r="I95" s="127">
        <f xml:space="preserve"> Esc!I$25</f>
        <v>0</v>
      </c>
      <c r="J95" s="127">
        <f xml:space="preserve"> Esc!J$25</f>
        <v>1</v>
      </c>
      <c r="K95" s="127">
        <f xml:space="preserve"> Esc!K$25</f>
        <v>1.0392304845413265</v>
      </c>
      <c r="L95" s="127">
        <f xml:space="preserve"> Esc!L$25</f>
        <v>1.0749883720301352</v>
      </c>
      <c r="M95" s="127">
        <f xml:space="preserve"> Esc!M$25</f>
        <v>1.1119766184592195</v>
      </c>
      <c r="N95" s="127">
        <f xml:space="preserve"> Esc!N$25</f>
        <v>1.1448499989081542</v>
      </c>
      <c r="O95" s="127">
        <f xml:space="preserve"> Esc!O$25</f>
        <v>1.1786952155667727</v>
      </c>
      <c r="P95" s="127">
        <f xml:space="preserve"> Esc!P$25</f>
        <v>1.2078031841984858</v>
      </c>
      <c r="Q95" s="127">
        <f xml:space="preserve"> Esc!Q$25</f>
        <v>1.2376299763451117</v>
      </c>
      <c r="R95" s="127">
        <f xml:space="preserve"> Esc!R$25</f>
        <v>1.2621398799982204</v>
      </c>
      <c r="S95" s="127">
        <f xml:space="preserve"> Esc!S$25</f>
        <v>1.2871351753989164</v>
      </c>
      <c r="T95" s="127">
        <f xml:space="preserve"> Esc!T$25</f>
        <v>1.3126254751981494</v>
      </c>
      <c r="U95" s="127">
        <f xml:space="preserve"> Esc!U$25</f>
        <v>1.3386205824148734</v>
      </c>
      <c r="V95" s="127">
        <f xml:space="preserve"> Esc!V$25</f>
        <v>1.3651304942060756</v>
      </c>
      <c r="W95" s="127">
        <f xml:space="preserve"> Esc!W$25</f>
        <v>1.3921654057114683</v>
      </c>
      <c r="X95" s="127">
        <f xml:space="preserve"> Esc!X$25</f>
        <v>1.4197357139743187</v>
      </c>
      <c r="Y95" s="127">
        <f xml:space="preserve"> Esc!Y$25</f>
        <v>1.4478520219399273</v>
      </c>
      <c r="Z95" s="127">
        <f xml:space="preserve"> Esc!Z$25</f>
        <v>1.4765251425332917</v>
      </c>
      <c r="AA95" s="127">
        <f xml:space="preserve"> Esc!AA$25</f>
        <v>1.5057661028175247</v>
      </c>
      <c r="AB95" s="127">
        <f xml:space="preserve"> Esc!AB$25</f>
        <v>1.5355861482346236</v>
      </c>
      <c r="AC95" s="127">
        <f xml:space="preserve"> Esc!AC$25</f>
        <v>1.5659967469302258</v>
      </c>
      <c r="AD95" s="127">
        <f xml:space="preserve"> Esc!AD$25</f>
        <v>1.5970095941640088</v>
      </c>
      <c r="AE95" s="127">
        <f xml:space="preserve"> Esc!AE$25</f>
        <v>1.6286366168074351</v>
      </c>
      <c r="AF95" s="127">
        <f xml:space="preserve"> Esc!AF$25</f>
        <v>1.6608899779305695</v>
      </c>
      <c r="AG95" s="127">
        <f xml:space="preserve"> Esc!AG$25</f>
        <v>1.6937820814797329</v>
      </c>
      <c r="AH95" s="127">
        <f xml:space="preserve"> Esc!AH$25</f>
        <v>1.7273255770477924</v>
      </c>
      <c r="AI95" s="127">
        <f xml:space="preserve"> Esc!AI$25</f>
        <v>1.7615333647389224</v>
      </c>
      <c r="AJ95" s="127">
        <f xml:space="preserve"> Esc!AJ$25</f>
        <v>1.7964186001297044</v>
      </c>
      <c r="AK95" s="127">
        <f xml:space="preserve"> Esc!AK$25</f>
        <v>1.8319946993284795</v>
      </c>
      <c r="AL95" s="127">
        <f xml:space="preserve"> Esc!AL$25</f>
        <v>1.8682753441348927</v>
      </c>
      <c r="AM95" s="127">
        <f xml:space="preserve"> Esc!AM$25</f>
        <v>1.9052744873016187</v>
      </c>
      <c r="AN95" s="127">
        <f xml:space="preserve"> Esc!AN$25</f>
        <v>1.9430063579002885</v>
      </c>
      <c r="AO95" s="127">
        <f xml:space="preserve"> Esc!AO$25</f>
        <v>1.9814854667936836</v>
      </c>
      <c r="AP95" s="127">
        <f xml:space="preserve"> Esc!AP$25</f>
        <v>2.0207266122163001</v>
      </c>
      <c r="AQ95" s="127">
        <f xml:space="preserve"> Esc!AQ$25</f>
        <v>2.0607448854654309</v>
      </c>
      <c r="AR95" s="127">
        <f xml:space="preserve"> Esc!AR$25</f>
        <v>2.1015556767049524</v>
      </c>
      <c r="AS95" s="127">
        <f xml:space="preserve"> Esc!AS$25</f>
        <v>2.1431746808840484</v>
      </c>
      <c r="AT95" s="127">
        <f xml:space="preserve"> Esc!AT$25</f>
        <v>2.1856179037731507</v>
      </c>
      <c r="AU95" s="127">
        <f xml:space="preserve"> Esc!AU$25</f>
        <v>2.2289016681194105</v>
      </c>
      <c r="AV95" s="127">
        <f xml:space="preserve"> Esc!AV$25</f>
        <v>2.2730426199240767</v>
      </c>
      <c r="AW95" s="127">
        <f xml:space="preserve"> Esc!AW$25</f>
        <v>2.3180577348441873</v>
      </c>
      <c r="AX95" s="127">
        <f xml:space="preserve"> Esc!AX$25</f>
        <v>2.3639643247210405</v>
      </c>
      <c r="AY95" s="127">
        <f xml:space="preserve"> Esc!AY$25</f>
        <v>2.4107800442379554</v>
      </c>
      <c r="AZ95" s="127">
        <f xml:space="preserve"> Esc!AZ$25</f>
        <v>2.4585228977098827</v>
      </c>
      <c r="BA95" s="127">
        <f xml:space="preserve"> Esc!BA$25</f>
        <v>2.5072112460074742</v>
      </c>
      <c r="BB95" s="127">
        <f xml:space="preserve"> Esc!BB$25</f>
        <v>2.5568638136182784</v>
      </c>
      <c r="BC95" s="127">
        <f xml:space="preserve"> Esc!BC$25</f>
        <v>2.6074996958477734</v>
      </c>
      <c r="BD95" s="127">
        <f xml:space="preserve"> Esc!BD$25</f>
        <v>2.6591383661630097</v>
      </c>
      <c r="BE95" s="127">
        <f xml:space="preserve"> Esc!BE$25</f>
        <v>2.7117996836816847</v>
      </c>
      <c r="BF95" s="127">
        <f xml:space="preserve"> Esc!BF$25</f>
        <v>2.7655039008095303</v>
      </c>
      <c r="BG95" s="127">
        <f xml:space="preserve"> Esc!BG$25</f>
        <v>2.8202716710289524</v>
      </c>
      <c r="BH95" s="127">
        <f xml:space="preserve"> Esc!BH$25</f>
        <v>2.876124056841912</v>
      </c>
      <c r="BI95" s="127">
        <f xml:space="preserve"> Esc!BI$25</f>
        <v>2.9330825378701109</v>
      </c>
      <c r="BJ95" s="127">
        <f xml:space="preserve"> Esc!BJ$25</f>
        <v>2.9911690191155889</v>
      </c>
      <c r="BK95" s="127">
        <f xml:space="preserve"> Esc!BK$25</f>
        <v>3.0504058393849158</v>
      </c>
      <c r="BL95" s="127">
        <f xml:space="preserve"> Esc!BL$25</f>
        <v>3.110815779880213</v>
      </c>
      <c r="BM95" s="127">
        <f xml:space="preserve"> Esc!BM$25</f>
        <v>3.172422072960313</v>
      </c>
      <c r="BN95" s="127">
        <f xml:space="preserve"> Esc!BN$25</f>
        <v>3.235248411075422</v>
      </c>
      <c r="BO95" s="127">
        <f xml:space="preserve"> Esc!BO$25</f>
        <v>3.2993189558787259</v>
      </c>
      <c r="BP95" s="127">
        <f xml:space="preserve"> Esc!BP$25</f>
        <v>3.3646583475184393</v>
      </c>
      <c r="BQ95" s="127">
        <f xml:space="preserve"> Esc!BQ$25</f>
        <v>3.4312917141138755</v>
      </c>
      <c r="BR95" s="127">
        <f xml:space="preserve"> Esc!BR$25</f>
        <v>3.4992446814191775</v>
      </c>
      <c r="BS95" s="127">
        <f xml:space="preserve"> Esc!BS$25</f>
        <v>3.5685433826784312</v>
      </c>
      <c r="BT95" s="127">
        <f xml:space="preserve"> Esc!BT$25</f>
        <v>3.6392144686759451</v>
      </c>
      <c r="BU95" s="127">
        <f xml:space="preserve"> Esc!BU$25</f>
        <v>3.7112851179855686</v>
      </c>
      <c r="BV95" s="127">
        <f xml:space="preserve"> Esc!BV$25</f>
        <v>3.7847830474229833</v>
      </c>
      <c r="BW95" s="106">
        <v>3.7847830474229833</v>
      </c>
      <c r="BX95" s="35">
        <v>1</v>
      </c>
      <c r="BY95" s="35">
        <v>1</v>
      </c>
      <c r="BZ95" s="35">
        <v>1</v>
      </c>
      <c r="CA95" s="35">
        <v>1</v>
      </c>
    </row>
    <row r="96" spans="1:79" x14ac:dyDescent="0.2">
      <c r="A96" s="1"/>
      <c r="D96" s="21"/>
      <c r="E96" s="35" t="s">
        <v>114</v>
      </c>
      <c r="F96" s="8"/>
      <c r="G96" s="8" t="s">
        <v>104</v>
      </c>
      <c r="H96" s="8"/>
      <c r="I96" s="8"/>
      <c r="J96" s="111">
        <f t="shared" ref="J96:AO96" si="121" xml:space="preserve"> $F94 * J95</f>
        <v>6.2</v>
      </c>
      <c r="K96" s="111">
        <f t="shared" si="121"/>
        <v>6.4432290041562243</v>
      </c>
      <c r="L96" s="111">
        <f t="shared" si="121"/>
        <v>6.6649279065868381</v>
      </c>
      <c r="M96" s="111">
        <f t="shared" si="121"/>
        <v>6.8942550344471609</v>
      </c>
      <c r="N96" s="111">
        <f t="shared" si="121"/>
        <v>7.0980699932305562</v>
      </c>
      <c r="O96" s="111">
        <f t="shared" si="121"/>
        <v>7.3079103365139906</v>
      </c>
      <c r="P96" s="111">
        <f t="shared" si="121"/>
        <v>7.4883797420306122</v>
      </c>
      <c r="Q96" s="111">
        <f t="shared" si="121"/>
        <v>7.6733058533396932</v>
      </c>
      <c r="R96" s="111">
        <f t="shared" si="121"/>
        <v>7.8252672559889671</v>
      </c>
      <c r="S96" s="111">
        <f t="shared" si="121"/>
        <v>7.9802380874732819</v>
      </c>
      <c r="T96" s="111">
        <f t="shared" si="121"/>
        <v>8.1382779462285271</v>
      </c>
      <c r="U96" s="111">
        <f t="shared" si="121"/>
        <v>8.2994476109722157</v>
      </c>
      <c r="V96" s="111">
        <f t="shared" si="121"/>
        <v>8.4638090640776689</v>
      </c>
      <c r="W96" s="111">
        <f t="shared" si="121"/>
        <v>8.6314255154111041</v>
      </c>
      <c r="X96" s="111">
        <f t="shared" si="121"/>
        <v>8.8023614266407773</v>
      </c>
      <c r="Y96" s="111">
        <f t="shared" si="121"/>
        <v>8.9766825360275497</v>
      </c>
      <c r="Z96" s="111">
        <f t="shared" si="121"/>
        <v>9.1544558837064081</v>
      </c>
      <c r="AA96" s="111">
        <f t="shared" si="121"/>
        <v>9.3357498374686525</v>
      </c>
      <c r="AB96" s="111">
        <f t="shared" si="121"/>
        <v>9.5206341190546659</v>
      </c>
      <c r="AC96" s="111">
        <f t="shared" si="121"/>
        <v>9.7091798309674004</v>
      </c>
      <c r="AD96" s="111">
        <f t="shared" si="121"/>
        <v>9.9014594838168541</v>
      </c>
      <c r="AE96" s="111">
        <f t="shared" si="121"/>
        <v>10.097547024206097</v>
      </c>
      <c r="AF96" s="111">
        <f t="shared" si="121"/>
        <v>10.297517863169531</v>
      </c>
      <c r="AG96" s="111">
        <f t="shared" si="121"/>
        <v>10.501448905174344</v>
      </c>
      <c r="AH96" s="111">
        <f t="shared" si="121"/>
        <v>10.709418577696313</v>
      </c>
      <c r="AI96" s="111">
        <f t="shared" si="121"/>
        <v>10.921506861381319</v>
      </c>
      <c r="AJ96" s="111">
        <f t="shared" si="121"/>
        <v>11.137795320804168</v>
      </c>
      <c r="AK96" s="111">
        <f t="shared" si="121"/>
        <v>11.358367135836573</v>
      </c>
      <c r="AL96" s="111">
        <f t="shared" si="121"/>
        <v>11.583307133636335</v>
      </c>
      <c r="AM96" s="111">
        <f t="shared" si="121"/>
        <v>11.812701821270037</v>
      </c>
      <c r="AN96" s="111">
        <f t="shared" si="121"/>
        <v>12.046639418981789</v>
      </c>
      <c r="AO96" s="111">
        <f t="shared" si="121"/>
        <v>12.28520989412084</v>
      </c>
      <c r="AP96" s="111">
        <f t="shared" ref="AP96:BU96" si="122" xml:space="preserve"> $F94 * AP95</f>
        <v>12.528504995741061</v>
      </c>
      <c r="AQ96" s="111">
        <f t="shared" si="122"/>
        <v>12.776618289885672</v>
      </c>
      <c r="AR96" s="111">
        <f t="shared" si="122"/>
        <v>13.029645195570705</v>
      </c>
      <c r="AS96" s="111">
        <f t="shared" si="122"/>
        <v>13.287683021481101</v>
      </c>
      <c r="AT96" s="111">
        <f t="shared" si="122"/>
        <v>13.550831003393535</v>
      </c>
      <c r="AU96" s="111">
        <f t="shared" si="122"/>
        <v>13.819190342340345</v>
      </c>
      <c r="AV96" s="111">
        <f t="shared" si="122"/>
        <v>14.092864243529275</v>
      </c>
      <c r="AW96" s="111">
        <f t="shared" si="122"/>
        <v>14.371957956033961</v>
      </c>
      <c r="AX96" s="111">
        <f t="shared" si="122"/>
        <v>14.656578813270452</v>
      </c>
      <c r="AY96" s="111">
        <f t="shared" si="122"/>
        <v>14.946836274275324</v>
      </c>
      <c r="AZ96" s="111">
        <f t="shared" si="122"/>
        <v>15.242841965801274</v>
      </c>
      <c r="BA96" s="111">
        <f t="shared" si="122"/>
        <v>15.54470972524634</v>
      </c>
      <c r="BB96" s="111">
        <f t="shared" si="122"/>
        <v>15.852555644433327</v>
      </c>
      <c r="BC96" s="111">
        <f t="shared" si="122"/>
        <v>16.166498114256196</v>
      </c>
      <c r="BD96" s="111">
        <f t="shared" si="122"/>
        <v>16.48665787021066</v>
      </c>
      <c r="BE96" s="111">
        <f t="shared" si="122"/>
        <v>16.813158038826444</v>
      </c>
      <c r="BF96" s="111">
        <f t="shared" si="122"/>
        <v>17.14612418501909</v>
      </c>
      <c r="BG96" s="111">
        <f t="shared" si="122"/>
        <v>17.485684360379505</v>
      </c>
      <c r="BH96" s="111">
        <f t="shared" si="122"/>
        <v>17.831969152419855</v>
      </c>
      <c r="BI96" s="111">
        <f t="shared" si="122"/>
        <v>18.185111734794688</v>
      </c>
      <c r="BJ96" s="111">
        <f t="shared" si="122"/>
        <v>18.545247918516651</v>
      </c>
      <c r="BK96" s="111">
        <f t="shared" si="122"/>
        <v>18.912516204186478</v>
      </c>
      <c r="BL96" s="111">
        <f t="shared" si="122"/>
        <v>19.287057835257322</v>
      </c>
      <c r="BM96" s="111">
        <f t="shared" si="122"/>
        <v>19.669016852353941</v>
      </c>
      <c r="BN96" s="111">
        <f t="shared" si="122"/>
        <v>20.058540148667618</v>
      </c>
      <c r="BO96" s="111">
        <f t="shared" si="122"/>
        <v>20.455777526448102</v>
      </c>
      <c r="BP96" s="111">
        <f t="shared" si="122"/>
        <v>20.860881754614326</v>
      </c>
      <c r="BQ96" s="111">
        <f t="shared" si="122"/>
        <v>21.274008627506028</v>
      </c>
      <c r="BR96" s="111">
        <f t="shared" si="122"/>
        <v>21.6953170247989</v>
      </c>
      <c r="BS96" s="111">
        <f t="shared" si="122"/>
        <v>22.124968972606275</v>
      </c>
      <c r="BT96" s="111">
        <f t="shared" si="122"/>
        <v>22.56312970579086</v>
      </c>
      <c r="BU96" s="111">
        <f t="shared" si="122"/>
        <v>23.009967731510525</v>
      </c>
      <c r="BV96" s="111">
        <f t="shared" ref="BV96" si="123" xml:space="preserve"> $F94 * BV95</f>
        <v>23.465654894022496</v>
      </c>
      <c r="BW96" s="106"/>
    </row>
    <row r="97" spans="1:79" x14ac:dyDescent="0.2">
      <c r="A97" s="1"/>
      <c r="D97" s="21"/>
      <c r="E97" s="35"/>
      <c r="F97" s="8"/>
      <c r="G97" s="8"/>
      <c r="H97" s="8"/>
      <c r="I97" s="8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6"/>
    </row>
    <row r="98" spans="1:79" x14ac:dyDescent="0.2">
      <c r="E98" s="12" t="s">
        <v>98</v>
      </c>
      <c r="F98" s="102">
        <v>1000</v>
      </c>
      <c r="G98" s="12" t="s">
        <v>105</v>
      </c>
    </row>
    <row r="99" spans="1:79" x14ac:dyDescent="0.2">
      <c r="E99" s="12" t="s">
        <v>103</v>
      </c>
      <c r="F99" s="97">
        <v>0.25</v>
      </c>
      <c r="G99" s="12" t="s">
        <v>13</v>
      </c>
    </row>
    <row r="100" spans="1:79" x14ac:dyDescent="0.2">
      <c r="E100" s="108" t="str">
        <f t="shared" ref="E100:AJ100" si="124" xml:space="preserve"> E$96</f>
        <v>Retail spend per domestic passenger</v>
      </c>
      <c r="F100" s="108">
        <f t="shared" si="124"/>
        <v>0</v>
      </c>
      <c r="G100" s="108" t="str">
        <f t="shared" si="124"/>
        <v>EUR / pax</v>
      </c>
      <c r="H100" s="108">
        <f t="shared" si="124"/>
        <v>0</v>
      </c>
      <c r="I100" s="108">
        <f t="shared" si="124"/>
        <v>0</v>
      </c>
      <c r="J100" s="112">
        <f t="shared" si="124"/>
        <v>6.2</v>
      </c>
      <c r="K100" s="112">
        <f t="shared" si="124"/>
        <v>6.4432290041562243</v>
      </c>
      <c r="L100" s="112">
        <f t="shared" si="124"/>
        <v>6.6649279065868381</v>
      </c>
      <c r="M100" s="112">
        <f t="shared" si="124"/>
        <v>6.8942550344471609</v>
      </c>
      <c r="N100" s="112">
        <f t="shared" si="124"/>
        <v>7.0980699932305562</v>
      </c>
      <c r="O100" s="112">
        <f t="shared" si="124"/>
        <v>7.3079103365139906</v>
      </c>
      <c r="P100" s="112">
        <f t="shared" si="124"/>
        <v>7.4883797420306122</v>
      </c>
      <c r="Q100" s="112">
        <f t="shared" si="124"/>
        <v>7.6733058533396932</v>
      </c>
      <c r="R100" s="112">
        <f t="shared" si="124"/>
        <v>7.8252672559889671</v>
      </c>
      <c r="S100" s="112">
        <f t="shared" si="124"/>
        <v>7.9802380874732819</v>
      </c>
      <c r="T100" s="112">
        <f t="shared" si="124"/>
        <v>8.1382779462285271</v>
      </c>
      <c r="U100" s="112">
        <f t="shared" si="124"/>
        <v>8.2994476109722157</v>
      </c>
      <c r="V100" s="112">
        <f t="shared" si="124"/>
        <v>8.4638090640776689</v>
      </c>
      <c r="W100" s="112">
        <f t="shared" si="124"/>
        <v>8.6314255154111041</v>
      </c>
      <c r="X100" s="112">
        <f t="shared" si="124"/>
        <v>8.8023614266407773</v>
      </c>
      <c r="Y100" s="112">
        <f t="shared" si="124"/>
        <v>8.9766825360275497</v>
      </c>
      <c r="Z100" s="112">
        <f t="shared" si="124"/>
        <v>9.1544558837064081</v>
      </c>
      <c r="AA100" s="112">
        <f t="shared" si="124"/>
        <v>9.3357498374686525</v>
      </c>
      <c r="AB100" s="112">
        <f t="shared" si="124"/>
        <v>9.5206341190546659</v>
      </c>
      <c r="AC100" s="112">
        <f t="shared" si="124"/>
        <v>9.7091798309674004</v>
      </c>
      <c r="AD100" s="112">
        <f t="shared" si="124"/>
        <v>9.9014594838168541</v>
      </c>
      <c r="AE100" s="112">
        <f t="shared" si="124"/>
        <v>10.097547024206097</v>
      </c>
      <c r="AF100" s="112">
        <f t="shared" si="124"/>
        <v>10.297517863169531</v>
      </c>
      <c r="AG100" s="112">
        <f t="shared" si="124"/>
        <v>10.501448905174344</v>
      </c>
      <c r="AH100" s="112">
        <f t="shared" si="124"/>
        <v>10.709418577696313</v>
      </c>
      <c r="AI100" s="112">
        <f t="shared" si="124"/>
        <v>10.921506861381319</v>
      </c>
      <c r="AJ100" s="112">
        <f t="shared" si="124"/>
        <v>11.137795320804168</v>
      </c>
      <c r="AK100" s="112">
        <f t="shared" ref="AK100:BP100" si="125" xml:space="preserve"> AK$96</f>
        <v>11.358367135836573</v>
      </c>
      <c r="AL100" s="112">
        <f t="shared" si="125"/>
        <v>11.583307133636335</v>
      </c>
      <c r="AM100" s="112">
        <f t="shared" si="125"/>
        <v>11.812701821270037</v>
      </c>
      <c r="AN100" s="112">
        <f t="shared" si="125"/>
        <v>12.046639418981789</v>
      </c>
      <c r="AO100" s="112">
        <f t="shared" si="125"/>
        <v>12.28520989412084</v>
      </c>
      <c r="AP100" s="112">
        <f t="shared" si="125"/>
        <v>12.528504995741061</v>
      </c>
      <c r="AQ100" s="112">
        <f t="shared" si="125"/>
        <v>12.776618289885672</v>
      </c>
      <c r="AR100" s="112">
        <f t="shared" si="125"/>
        <v>13.029645195570705</v>
      </c>
      <c r="AS100" s="112">
        <f t="shared" si="125"/>
        <v>13.287683021481101</v>
      </c>
      <c r="AT100" s="112">
        <f t="shared" si="125"/>
        <v>13.550831003393535</v>
      </c>
      <c r="AU100" s="112">
        <f t="shared" si="125"/>
        <v>13.819190342340345</v>
      </c>
      <c r="AV100" s="112">
        <f t="shared" si="125"/>
        <v>14.092864243529275</v>
      </c>
      <c r="AW100" s="112">
        <f t="shared" si="125"/>
        <v>14.371957956033961</v>
      </c>
      <c r="AX100" s="112">
        <f t="shared" si="125"/>
        <v>14.656578813270452</v>
      </c>
      <c r="AY100" s="112">
        <f t="shared" si="125"/>
        <v>14.946836274275324</v>
      </c>
      <c r="AZ100" s="112">
        <f t="shared" si="125"/>
        <v>15.242841965801274</v>
      </c>
      <c r="BA100" s="112">
        <f t="shared" si="125"/>
        <v>15.54470972524634</v>
      </c>
      <c r="BB100" s="112">
        <f t="shared" si="125"/>
        <v>15.852555644433327</v>
      </c>
      <c r="BC100" s="112">
        <f t="shared" si="125"/>
        <v>16.166498114256196</v>
      </c>
      <c r="BD100" s="112">
        <f t="shared" si="125"/>
        <v>16.48665787021066</v>
      </c>
      <c r="BE100" s="112">
        <f t="shared" si="125"/>
        <v>16.813158038826444</v>
      </c>
      <c r="BF100" s="112">
        <f t="shared" si="125"/>
        <v>17.14612418501909</v>
      </c>
      <c r="BG100" s="112">
        <f t="shared" si="125"/>
        <v>17.485684360379505</v>
      </c>
      <c r="BH100" s="112">
        <f t="shared" si="125"/>
        <v>17.831969152419855</v>
      </c>
      <c r="BI100" s="112">
        <f t="shared" si="125"/>
        <v>18.185111734794688</v>
      </c>
      <c r="BJ100" s="112">
        <f t="shared" si="125"/>
        <v>18.545247918516651</v>
      </c>
      <c r="BK100" s="112">
        <f t="shared" si="125"/>
        <v>18.912516204186478</v>
      </c>
      <c r="BL100" s="112">
        <f t="shared" si="125"/>
        <v>19.287057835257322</v>
      </c>
      <c r="BM100" s="112">
        <f t="shared" si="125"/>
        <v>19.669016852353941</v>
      </c>
      <c r="BN100" s="112">
        <f t="shared" si="125"/>
        <v>20.058540148667618</v>
      </c>
      <c r="BO100" s="112">
        <f t="shared" si="125"/>
        <v>20.455777526448102</v>
      </c>
      <c r="BP100" s="112">
        <f t="shared" si="125"/>
        <v>20.860881754614326</v>
      </c>
      <c r="BQ100" s="112">
        <f t="shared" ref="BQ100:BV100" si="126" xml:space="preserve"> BQ$96</f>
        <v>21.274008627506028</v>
      </c>
      <c r="BR100" s="112">
        <f t="shared" si="126"/>
        <v>21.6953170247989</v>
      </c>
      <c r="BS100" s="112">
        <f t="shared" si="126"/>
        <v>22.124968972606275</v>
      </c>
      <c r="BT100" s="112">
        <f t="shared" si="126"/>
        <v>22.56312970579086</v>
      </c>
      <c r="BU100" s="112">
        <f t="shared" si="126"/>
        <v>23.009967731510525</v>
      </c>
      <c r="BV100" s="112">
        <f t="shared" si="126"/>
        <v>23.465654894022496</v>
      </c>
    </row>
    <row r="101" spans="1:79" x14ac:dyDescent="0.2">
      <c r="E101" s="12" t="str">
        <f t="shared" ref="E101:AJ101" si="127" xml:space="preserve"> E$68</f>
        <v>Total Passengers - domestic</v>
      </c>
      <c r="F101" s="12">
        <f t="shared" si="127"/>
        <v>0</v>
      </c>
      <c r="G101" s="12" t="str">
        <f t="shared" si="127"/>
        <v>passengers</v>
      </c>
      <c r="H101" s="12">
        <f t="shared" si="127"/>
        <v>38174390</v>
      </c>
      <c r="I101" s="12">
        <f t="shared" si="127"/>
        <v>0</v>
      </c>
      <c r="J101" s="12">
        <f t="shared" si="127"/>
        <v>859680</v>
      </c>
      <c r="K101" s="12">
        <f t="shared" si="127"/>
        <v>780380</v>
      </c>
      <c r="L101" s="12">
        <f t="shared" si="127"/>
        <v>835260</v>
      </c>
      <c r="M101" s="12">
        <f t="shared" si="127"/>
        <v>682380</v>
      </c>
      <c r="N101" s="12">
        <f t="shared" si="127"/>
        <v>745150</v>
      </c>
      <c r="O101" s="12">
        <f t="shared" si="127"/>
        <v>698110</v>
      </c>
      <c r="P101" s="12">
        <f t="shared" si="127"/>
        <v>745150</v>
      </c>
      <c r="Q101" s="12">
        <f t="shared" si="127"/>
        <v>574700</v>
      </c>
      <c r="R101" s="12">
        <f t="shared" si="127"/>
        <v>613900</v>
      </c>
      <c r="S101" s="12">
        <f t="shared" si="127"/>
        <v>574700</v>
      </c>
      <c r="T101" s="12">
        <f t="shared" si="127"/>
        <v>583660</v>
      </c>
      <c r="U101" s="12">
        <f t="shared" si="127"/>
        <v>524370</v>
      </c>
      <c r="V101" s="12">
        <f t="shared" si="127"/>
        <v>561330</v>
      </c>
      <c r="W101" s="12">
        <f t="shared" si="127"/>
        <v>524370</v>
      </c>
      <c r="X101" s="12">
        <f t="shared" si="127"/>
        <v>561330</v>
      </c>
      <c r="Y101" s="12">
        <f t="shared" si="127"/>
        <v>517440</v>
      </c>
      <c r="Z101" s="12">
        <f t="shared" si="127"/>
        <v>554400</v>
      </c>
      <c r="AA101" s="12">
        <f t="shared" si="127"/>
        <v>517440</v>
      </c>
      <c r="AB101" s="12">
        <f t="shared" si="127"/>
        <v>554400</v>
      </c>
      <c r="AC101" s="12">
        <f t="shared" si="127"/>
        <v>517440</v>
      </c>
      <c r="AD101" s="12">
        <f t="shared" si="127"/>
        <v>576648</v>
      </c>
      <c r="AE101" s="12">
        <f t="shared" si="127"/>
        <v>538568</v>
      </c>
      <c r="AF101" s="12">
        <f t="shared" si="127"/>
        <v>576648</v>
      </c>
      <c r="AG101" s="12">
        <f t="shared" si="127"/>
        <v>538568</v>
      </c>
      <c r="AH101" s="12">
        <f t="shared" si="127"/>
        <v>576648</v>
      </c>
      <c r="AI101" s="12">
        <f t="shared" si="127"/>
        <v>538568</v>
      </c>
      <c r="AJ101" s="12">
        <f t="shared" si="127"/>
        <v>576648</v>
      </c>
      <c r="AK101" s="12">
        <f t="shared" ref="AK101:BP101" si="128" xml:space="preserve"> AK$68</f>
        <v>538568</v>
      </c>
      <c r="AL101" s="12">
        <f t="shared" si="128"/>
        <v>576648</v>
      </c>
      <c r="AM101" s="12">
        <f t="shared" si="128"/>
        <v>538568</v>
      </c>
      <c r="AN101" s="12">
        <f t="shared" si="128"/>
        <v>591768</v>
      </c>
      <c r="AO101" s="12">
        <f t="shared" si="128"/>
        <v>552568</v>
      </c>
      <c r="AP101" s="12">
        <f t="shared" si="128"/>
        <v>591768</v>
      </c>
      <c r="AQ101" s="12">
        <f t="shared" si="128"/>
        <v>552568</v>
      </c>
      <c r="AR101" s="12">
        <f t="shared" si="128"/>
        <v>591768</v>
      </c>
      <c r="AS101" s="12">
        <f t="shared" si="128"/>
        <v>552568</v>
      </c>
      <c r="AT101" s="12">
        <f t="shared" si="128"/>
        <v>591768</v>
      </c>
      <c r="AU101" s="12">
        <f t="shared" si="128"/>
        <v>552568</v>
      </c>
      <c r="AV101" s="12">
        <f t="shared" si="128"/>
        <v>591768</v>
      </c>
      <c r="AW101" s="12">
        <f t="shared" si="128"/>
        <v>552568</v>
      </c>
      <c r="AX101" s="12">
        <f t="shared" si="128"/>
        <v>599760</v>
      </c>
      <c r="AY101" s="12">
        <f t="shared" si="128"/>
        <v>559440</v>
      </c>
      <c r="AZ101" s="12">
        <f t="shared" si="128"/>
        <v>599760</v>
      </c>
      <c r="BA101" s="12">
        <f t="shared" si="128"/>
        <v>559440</v>
      </c>
      <c r="BB101" s="12">
        <f t="shared" si="128"/>
        <v>599760</v>
      </c>
      <c r="BC101" s="12">
        <f t="shared" si="128"/>
        <v>559440</v>
      </c>
      <c r="BD101" s="12">
        <f t="shared" si="128"/>
        <v>599760</v>
      </c>
      <c r="BE101" s="12">
        <f t="shared" si="128"/>
        <v>559440</v>
      </c>
      <c r="BF101" s="12">
        <f t="shared" si="128"/>
        <v>595800</v>
      </c>
      <c r="BG101" s="12">
        <f t="shared" si="128"/>
        <v>555480</v>
      </c>
      <c r="BH101" s="12">
        <f t="shared" si="128"/>
        <v>555480</v>
      </c>
      <c r="BI101" s="12">
        <f t="shared" si="128"/>
        <v>595800</v>
      </c>
      <c r="BJ101" s="12">
        <f t="shared" si="128"/>
        <v>551520</v>
      </c>
      <c r="BK101" s="12">
        <f t="shared" si="128"/>
        <v>591840</v>
      </c>
      <c r="BL101" s="12">
        <f t="shared" si="128"/>
        <v>551520</v>
      </c>
      <c r="BM101" s="12">
        <f t="shared" si="128"/>
        <v>591840</v>
      </c>
      <c r="BN101" s="12">
        <f t="shared" si="128"/>
        <v>551520</v>
      </c>
      <c r="BO101" s="12">
        <f t="shared" si="128"/>
        <v>591840</v>
      </c>
      <c r="BP101" s="12">
        <f t="shared" si="128"/>
        <v>551520</v>
      </c>
      <c r="BQ101" s="12">
        <f t="shared" ref="BQ101:BV101" si="129" xml:space="preserve"> BQ$68</f>
        <v>551520</v>
      </c>
      <c r="BR101" s="12">
        <f t="shared" si="129"/>
        <v>591840</v>
      </c>
      <c r="BS101" s="12">
        <f t="shared" si="129"/>
        <v>551520</v>
      </c>
      <c r="BT101" s="12">
        <f t="shared" si="129"/>
        <v>591840</v>
      </c>
      <c r="BU101" s="12">
        <f t="shared" si="129"/>
        <v>551520</v>
      </c>
      <c r="BV101" s="12">
        <f t="shared" si="129"/>
        <v>591840</v>
      </c>
      <c r="BW101" s="35">
        <v>0</v>
      </c>
    </row>
    <row r="102" spans="1:79" x14ac:dyDescent="0.2">
      <c r="E102" s="157" t="str">
        <f xml:space="preserve"> Time!E$33</f>
        <v>Forecast period flag</v>
      </c>
      <c r="F102" s="157">
        <f xml:space="preserve"> Time!F$33</f>
        <v>0</v>
      </c>
      <c r="G102" s="157" t="str">
        <f xml:space="preserve"> Time!G$33</f>
        <v>flag</v>
      </c>
      <c r="H102" s="157">
        <f xml:space="preserve"> Time!H$33</f>
        <v>60</v>
      </c>
      <c r="I102" s="157">
        <f xml:space="preserve"> Time!I$33</f>
        <v>0</v>
      </c>
      <c r="J102" s="157">
        <f xml:space="preserve"> Time!J$33</f>
        <v>0</v>
      </c>
      <c r="K102" s="157">
        <f xml:space="preserve"> Time!K$33</f>
        <v>1</v>
      </c>
      <c r="L102" s="157">
        <f xml:space="preserve"> Time!L$33</f>
        <v>1</v>
      </c>
      <c r="M102" s="157">
        <f xml:space="preserve"> Time!M$33</f>
        <v>1</v>
      </c>
      <c r="N102" s="157">
        <f xml:space="preserve"> Time!N$33</f>
        <v>1</v>
      </c>
      <c r="O102" s="157">
        <f xml:space="preserve"> Time!O$33</f>
        <v>1</v>
      </c>
      <c r="P102" s="157">
        <f xml:space="preserve"> Time!P$33</f>
        <v>1</v>
      </c>
      <c r="Q102" s="157">
        <f xml:space="preserve"> Time!Q$33</f>
        <v>1</v>
      </c>
      <c r="R102" s="157">
        <f xml:space="preserve"> Time!R$33</f>
        <v>1</v>
      </c>
      <c r="S102" s="157">
        <f xml:space="preserve"> Time!S$33</f>
        <v>1</v>
      </c>
      <c r="T102" s="157">
        <f xml:space="preserve"> Time!T$33</f>
        <v>1</v>
      </c>
      <c r="U102" s="157">
        <f xml:space="preserve"> Time!U$33</f>
        <v>1</v>
      </c>
      <c r="V102" s="157">
        <f xml:space="preserve"> Time!V$33</f>
        <v>1</v>
      </c>
      <c r="W102" s="157">
        <f xml:space="preserve"> Time!W$33</f>
        <v>1</v>
      </c>
      <c r="X102" s="157">
        <f xml:space="preserve"> Time!X$33</f>
        <v>1</v>
      </c>
      <c r="Y102" s="157">
        <f xml:space="preserve"> Time!Y$33</f>
        <v>1</v>
      </c>
      <c r="Z102" s="157">
        <f xml:space="preserve"> Time!Z$33</f>
        <v>1</v>
      </c>
      <c r="AA102" s="157">
        <f xml:space="preserve"> Time!AA$33</f>
        <v>1</v>
      </c>
      <c r="AB102" s="157">
        <f xml:space="preserve"> Time!AB$33</f>
        <v>1</v>
      </c>
      <c r="AC102" s="157">
        <f xml:space="preserve"> Time!AC$33</f>
        <v>1</v>
      </c>
      <c r="AD102" s="157">
        <f xml:space="preserve"> Time!AD$33</f>
        <v>1</v>
      </c>
      <c r="AE102" s="157">
        <f xml:space="preserve"> Time!AE$33</f>
        <v>1</v>
      </c>
      <c r="AF102" s="157">
        <f xml:space="preserve"> Time!AF$33</f>
        <v>1</v>
      </c>
      <c r="AG102" s="157">
        <f xml:space="preserve"> Time!AG$33</f>
        <v>1</v>
      </c>
      <c r="AH102" s="157">
        <f xml:space="preserve"> Time!AH$33</f>
        <v>1</v>
      </c>
      <c r="AI102" s="157">
        <f xml:space="preserve"> Time!AI$33</f>
        <v>1</v>
      </c>
      <c r="AJ102" s="157">
        <f xml:space="preserve"> Time!AJ$33</f>
        <v>1</v>
      </c>
      <c r="AK102" s="157">
        <f xml:space="preserve"> Time!AK$33</f>
        <v>1</v>
      </c>
      <c r="AL102" s="157">
        <f xml:space="preserve"> Time!AL$33</f>
        <v>1</v>
      </c>
      <c r="AM102" s="157">
        <f xml:space="preserve"> Time!AM$33</f>
        <v>1</v>
      </c>
      <c r="AN102" s="157">
        <f xml:space="preserve"> Time!AN$33</f>
        <v>1</v>
      </c>
      <c r="AO102" s="157">
        <f xml:space="preserve"> Time!AO$33</f>
        <v>1</v>
      </c>
      <c r="AP102" s="157">
        <f xml:space="preserve"> Time!AP$33</f>
        <v>1</v>
      </c>
      <c r="AQ102" s="157">
        <f xml:space="preserve"> Time!AQ$33</f>
        <v>1</v>
      </c>
      <c r="AR102" s="157">
        <f xml:space="preserve"> Time!AR$33</f>
        <v>1</v>
      </c>
      <c r="AS102" s="157">
        <f xml:space="preserve"> Time!AS$33</f>
        <v>1</v>
      </c>
      <c r="AT102" s="157">
        <f xml:space="preserve"> Time!AT$33</f>
        <v>1</v>
      </c>
      <c r="AU102" s="157">
        <f xml:space="preserve"> Time!AU$33</f>
        <v>1</v>
      </c>
      <c r="AV102" s="157">
        <f xml:space="preserve"> Time!AV$33</f>
        <v>1</v>
      </c>
      <c r="AW102" s="157">
        <f xml:space="preserve"> Time!AW$33</f>
        <v>1</v>
      </c>
      <c r="AX102" s="157">
        <f xml:space="preserve"> Time!AX$33</f>
        <v>1</v>
      </c>
      <c r="AY102" s="157">
        <f xml:space="preserve"> Time!AY$33</f>
        <v>1</v>
      </c>
      <c r="AZ102" s="157">
        <f xml:space="preserve"> Time!AZ$33</f>
        <v>1</v>
      </c>
      <c r="BA102" s="157">
        <f xml:space="preserve"> Time!BA$33</f>
        <v>1</v>
      </c>
      <c r="BB102" s="157">
        <f xml:space="preserve"> Time!BB$33</f>
        <v>1</v>
      </c>
      <c r="BC102" s="157">
        <f xml:space="preserve"> Time!BC$33</f>
        <v>1</v>
      </c>
      <c r="BD102" s="157">
        <f xml:space="preserve"> Time!BD$33</f>
        <v>1</v>
      </c>
      <c r="BE102" s="157">
        <f xml:space="preserve"> Time!BE$33</f>
        <v>1</v>
      </c>
      <c r="BF102" s="157">
        <f xml:space="preserve"> Time!BF$33</f>
        <v>1</v>
      </c>
      <c r="BG102" s="157">
        <f xml:space="preserve"> Time!BG$33</f>
        <v>1</v>
      </c>
      <c r="BH102" s="157">
        <f xml:space="preserve"> Time!BH$33</f>
        <v>1</v>
      </c>
      <c r="BI102" s="157">
        <f xml:space="preserve"> Time!BI$33</f>
        <v>1</v>
      </c>
      <c r="BJ102" s="157">
        <f xml:space="preserve"> Time!BJ$33</f>
        <v>1</v>
      </c>
      <c r="BK102" s="157">
        <f xml:space="preserve"> Time!BK$33</f>
        <v>1</v>
      </c>
      <c r="BL102" s="157">
        <f xml:space="preserve"> Time!BL$33</f>
        <v>1</v>
      </c>
      <c r="BM102" s="157">
        <f xml:space="preserve"> Time!BM$33</f>
        <v>1</v>
      </c>
      <c r="BN102" s="157">
        <f xml:space="preserve"> Time!BN$33</f>
        <v>1</v>
      </c>
      <c r="BO102" s="157">
        <f xml:space="preserve"> Time!BO$33</f>
        <v>1</v>
      </c>
      <c r="BP102" s="157">
        <f xml:space="preserve"> Time!BP$33</f>
        <v>1</v>
      </c>
      <c r="BQ102" s="157">
        <f xml:space="preserve"> Time!BQ$33</f>
        <v>1</v>
      </c>
      <c r="BR102" s="157">
        <f xml:space="preserve"> Time!BR$33</f>
        <v>1</v>
      </c>
      <c r="BS102" s="157">
        <f xml:space="preserve"> Time!BS$33</f>
        <v>0</v>
      </c>
      <c r="BT102" s="157">
        <f xml:space="preserve"> Time!BT$33</f>
        <v>0</v>
      </c>
      <c r="BU102" s="157">
        <f xml:space="preserve"> Time!BU$33</f>
        <v>0</v>
      </c>
      <c r="BV102" s="157">
        <f xml:space="preserve"> Time!BV$33</f>
        <v>0</v>
      </c>
      <c r="BW102" s="35">
        <v>0</v>
      </c>
    </row>
    <row r="103" spans="1:79" x14ac:dyDescent="0.2">
      <c r="E103" s="12" t="s">
        <v>108</v>
      </c>
      <c r="G103" s="12" t="s">
        <v>25</v>
      </c>
      <c r="H103" s="12">
        <f xml:space="preserve"> SUM(J103:BV103)</f>
        <v>111364.08079943086</v>
      </c>
      <c r="J103" s="12">
        <f t="shared" ref="J103:AO103" si="130" xml:space="preserve"> $F99 * J100 / $F98 * J101 * J102</f>
        <v>0</v>
      </c>
      <c r="K103" s="12">
        <f t="shared" si="130"/>
        <v>1257.0417625658586</v>
      </c>
      <c r="L103" s="12">
        <f t="shared" si="130"/>
        <v>1391.7369208139305</v>
      </c>
      <c r="M103" s="12">
        <f t="shared" si="130"/>
        <v>1176.1254376015133</v>
      </c>
      <c r="N103" s="12">
        <f t="shared" si="130"/>
        <v>1322.2817138639373</v>
      </c>
      <c r="O103" s="12">
        <f t="shared" si="130"/>
        <v>1275.4313212559455</v>
      </c>
      <c r="P103" s="12">
        <f t="shared" si="130"/>
        <v>1394.9915411935276</v>
      </c>
      <c r="Q103" s="12">
        <f t="shared" si="130"/>
        <v>1102.4622184785803</v>
      </c>
      <c r="R103" s="12">
        <f t="shared" si="130"/>
        <v>1200.9828921129067</v>
      </c>
      <c r="S103" s="12">
        <f t="shared" si="130"/>
        <v>1146.5607072177238</v>
      </c>
      <c r="T103" s="12">
        <f t="shared" si="130"/>
        <v>1187.4968265239356</v>
      </c>
      <c r="U103" s="12">
        <f t="shared" si="130"/>
        <v>1087.9953359413751</v>
      </c>
      <c r="V103" s="12">
        <f t="shared" si="130"/>
        <v>1187.7474854846796</v>
      </c>
      <c r="W103" s="12">
        <f t="shared" si="130"/>
        <v>1131.5151493790302</v>
      </c>
      <c r="X103" s="12">
        <f t="shared" si="130"/>
        <v>1235.2573849040668</v>
      </c>
      <c r="Y103" s="12">
        <f t="shared" si="130"/>
        <v>1161.223652860524</v>
      </c>
      <c r="Z103" s="12">
        <f t="shared" si="130"/>
        <v>1268.807585481708</v>
      </c>
      <c r="AA103" s="12">
        <f t="shared" si="130"/>
        <v>1207.672598974945</v>
      </c>
      <c r="AB103" s="12">
        <f t="shared" si="130"/>
        <v>1319.5598889009766</v>
      </c>
      <c r="AC103" s="12">
        <f t="shared" si="130"/>
        <v>1255.979502933943</v>
      </c>
      <c r="AD103" s="12">
        <f t="shared" si="130"/>
        <v>1427.4142021060054</v>
      </c>
      <c r="AE103" s="12">
        <f t="shared" si="130"/>
        <v>1359.5539264331574</v>
      </c>
      <c r="AF103" s="12">
        <f t="shared" si="130"/>
        <v>1484.5107701902459</v>
      </c>
      <c r="AG103" s="12">
        <f t="shared" si="130"/>
        <v>1413.936083490484</v>
      </c>
      <c r="AH103" s="12">
        <f t="shared" si="130"/>
        <v>1543.8912009978558</v>
      </c>
      <c r="AI103" s="12">
        <f t="shared" si="130"/>
        <v>1470.4935268301037</v>
      </c>
      <c r="AJ103" s="12">
        <f t="shared" si="130"/>
        <v>1605.6468490377706</v>
      </c>
      <c r="AK103" s="12">
        <f t="shared" si="130"/>
        <v>1529.3132679033081</v>
      </c>
      <c r="AL103" s="12">
        <f t="shared" si="130"/>
        <v>1669.8727229992815</v>
      </c>
      <c r="AM103" s="12">
        <f t="shared" si="130"/>
        <v>1590.4857986194404</v>
      </c>
      <c r="AN103" s="12">
        <f t="shared" si="130"/>
        <v>1782.2039289230038</v>
      </c>
      <c r="AO103" s="12">
        <f t="shared" si="130"/>
        <v>1697.1034651936411</v>
      </c>
      <c r="AP103" s="12">
        <f t="shared" ref="AP103:BU103" si="131" xml:space="preserve"> $F99 * AP100 / $F98 * AP101 * AP102</f>
        <v>1853.4920860799241</v>
      </c>
      <c r="AQ103" s="12">
        <f t="shared" si="131"/>
        <v>1764.9876038013865</v>
      </c>
      <c r="AR103" s="12">
        <f t="shared" si="131"/>
        <v>1927.6317695231212</v>
      </c>
      <c r="AS103" s="12">
        <f t="shared" si="131"/>
        <v>1835.5871079534422</v>
      </c>
      <c r="AT103" s="12">
        <f t="shared" si="131"/>
        <v>2004.7370403040463</v>
      </c>
      <c r="AU103" s="12">
        <f t="shared" si="131"/>
        <v>1909.01059227158</v>
      </c>
      <c r="AV103" s="12">
        <f t="shared" si="131"/>
        <v>2084.926521916208</v>
      </c>
      <c r="AW103" s="12">
        <f t="shared" si="131"/>
        <v>1985.3710159624436</v>
      </c>
      <c r="AX103" s="12">
        <f t="shared" si="131"/>
        <v>2197.6074272617716</v>
      </c>
      <c r="AY103" s="12">
        <f t="shared" si="131"/>
        <v>2090.4645213201466</v>
      </c>
      <c r="AZ103" s="12">
        <f t="shared" si="131"/>
        <v>2285.5117243522432</v>
      </c>
      <c r="BA103" s="12">
        <f t="shared" si="131"/>
        <v>2174.0831021729532</v>
      </c>
      <c r="BB103" s="12">
        <f t="shared" si="131"/>
        <v>2376.9321933263332</v>
      </c>
      <c r="BC103" s="12">
        <f t="shared" si="131"/>
        <v>2261.0464262598716</v>
      </c>
      <c r="BD103" s="12">
        <f t="shared" si="131"/>
        <v>2472.009481059386</v>
      </c>
      <c r="BE103" s="12">
        <f t="shared" si="131"/>
        <v>2351.4882833102665</v>
      </c>
      <c r="BF103" s="12">
        <f t="shared" si="131"/>
        <v>2553.9151973585931</v>
      </c>
      <c r="BG103" s="12">
        <f t="shared" si="131"/>
        <v>2428.236987125902</v>
      </c>
      <c r="BH103" s="12">
        <f t="shared" si="131"/>
        <v>2476.3255561965452</v>
      </c>
      <c r="BI103" s="12">
        <f t="shared" si="131"/>
        <v>2708.6723928976685</v>
      </c>
      <c r="BJ103" s="12">
        <f t="shared" si="131"/>
        <v>2557.0187830050759</v>
      </c>
      <c r="BK103" s="12">
        <f t="shared" si="131"/>
        <v>2798.2958975714314</v>
      </c>
      <c r="BL103" s="12">
        <f t="shared" si="131"/>
        <v>2659.2995343252796</v>
      </c>
      <c r="BM103" s="12">
        <f t="shared" si="131"/>
        <v>2910.2277334742894</v>
      </c>
      <c r="BN103" s="12">
        <f t="shared" si="131"/>
        <v>2765.6715156982909</v>
      </c>
      <c r="BO103" s="12">
        <f t="shared" si="131"/>
        <v>3026.636842813261</v>
      </c>
      <c r="BP103" s="12">
        <f t="shared" si="131"/>
        <v>2876.2983763262232</v>
      </c>
      <c r="BQ103" s="12">
        <f t="shared" si="131"/>
        <v>2933.2603095605309</v>
      </c>
      <c r="BR103" s="12">
        <f t="shared" si="131"/>
        <v>3210.0391069892453</v>
      </c>
      <c r="BS103" s="12">
        <f t="shared" si="131"/>
        <v>0</v>
      </c>
      <c r="BT103" s="12">
        <f t="shared" si="131"/>
        <v>0</v>
      </c>
      <c r="BU103" s="12">
        <f t="shared" si="131"/>
        <v>0</v>
      </c>
      <c r="BV103" s="12">
        <f t="shared" ref="BV103" si="132" xml:space="preserve"> $F99 * BV100 / $F98 * BV101 * BV102</f>
        <v>0</v>
      </c>
      <c r="BW103" s="35">
        <v>0</v>
      </c>
    </row>
    <row r="105" spans="1:79" x14ac:dyDescent="0.2">
      <c r="C105" s="7" t="s">
        <v>109</v>
      </c>
    </row>
    <row r="106" spans="1:79" x14ac:dyDescent="0.2">
      <c r="E106" s="12" t="s">
        <v>115</v>
      </c>
      <c r="F106" s="109">
        <v>10.25</v>
      </c>
      <c r="G106" s="12" t="s">
        <v>104</v>
      </c>
    </row>
    <row r="107" spans="1:79" x14ac:dyDescent="0.2">
      <c r="A107" s="1"/>
      <c r="D107" s="21"/>
      <c r="E107" s="127" t="str">
        <f xml:space="preserve"> Esc!E$25</f>
        <v>CPI escalation factor</v>
      </c>
      <c r="F107" s="127">
        <f xml:space="preserve"> Esc!F$25</f>
        <v>0</v>
      </c>
      <c r="G107" s="127" t="str">
        <f xml:space="preserve"> Esc!G$25</f>
        <v>factor</v>
      </c>
      <c r="H107" s="127">
        <f xml:space="preserve"> Esc!H$25</f>
        <v>0</v>
      </c>
      <c r="I107" s="127">
        <f xml:space="preserve"> Esc!I$25</f>
        <v>0</v>
      </c>
      <c r="J107" s="127">
        <f xml:space="preserve"> Esc!J$25</f>
        <v>1</v>
      </c>
      <c r="K107" s="127">
        <f xml:space="preserve"> Esc!K$25</f>
        <v>1.0392304845413265</v>
      </c>
      <c r="L107" s="127">
        <f xml:space="preserve"> Esc!L$25</f>
        <v>1.0749883720301352</v>
      </c>
      <c r="M107" s="127">
        <f xml:space="preserve"> Esc!M$25</f>
        <v>1.1119766184592195</v>
      </c>
      <c r="N107" s="127">
        <f xml:space="preserve"> Esc!N$25</f>
        <v>1.1448499989081542</v>
      </c>
      <c r="O107" s="127">
        <f xml:space="preserve"> Esc!O$25</f>
        <v>1.1786952155667727</v>
      </c>
      <c r="P107" s="127">
        <f xml:space="preserve"> Esc!P$25</f>
        <v>1.2078031841984858</v>
      </c>
      <c r="Q107" s="127">
        <f xml:space="preserve"> Esc!Q$25</f>
        <v>1.2376299763451117</v>
      </c>
      <c r="R107" s="127">
        <f xml:space="preserve"> Esc!R$25</f>
        <v>1.2621398799982204</v>
      </c>
      <c r="S107" s="127">
        <f xml:space="preserve"> Esc!S$25</f>
        <v>1.2871351753989164</v>
      </c>
      <c r="T107" s="127">
        <f xml:space="preserve"> Esc!T$25</f>
        <v>1.3126254751981494</v>
      </c>
      <c r="U107" s="127">
        <f xml:space="preserve"> Esc!U$25</f>
        <v>1.3386205824148734</v>
      </c>
      <c r="V107" s="127">
        <f xml:space="preserve"> Esc!V$25</f>
        <v>1.3651304942060756</v>
      </c>
      <c r="W107" s="127">
        <f xml:space="preserve"> Esc!W$25</f>
        <v>1.3921654057114683</v>
      </c>
      <c r="X107" s="127">
        <f xml:space="preserve"> Esc!X$25</f>
        <v>1.4197357139743187</v>
      </c>
      <c r="Y107" s="127">
        <f xml:space="preserve"> Esc!Y$25</f>
        <v>1.4478520219399273</v>
      </c>
      <c r="Z107" s="127">
        <f xml:space="preserve"> Esc!Z$25</f>
        <v>1.4765251425332917</v>
      </c>
      <c r="AA107" s="127">
        <f xml:space="preserve"> Esc!AA$25</f>
        <v>1.5057661028175247</v>
      </c>
      <c r="AB107" s="127">
        <f xml:space="preserve"> Esc!AB$25</f>
        <v>1.5355861482346236</v>
      </c>
      <c r="AC107" s="127">
        <f xml:space="preserve"> Esc!AC$25</f>
        <v>1.5659967469302258</v>
      </c>
      <c r="AD107" s="127">
        <f xml:space="preserve"> Esc!AD$25</f>
        <v>1.5970095941640088</v>
      </c>
      <c r="AE107" s="127">
        <f xml:space="preserve"> Esc!AE$25</f>
        <v>1.6286366168074351</v>
      </c>
      <c r="AF107" s="127">
        <f xml:space="preserve"> Esc!AF$25</f>
        <v>1.6608899779305695</v>
      </c>
      <c r="AG107" s="127">
        <f xml:space="preserve"> Esc!AG$25</f>
        <v>1.6937820814797329</v>
      </c>
      <c r="AH107" s="127">
        <f xml:space="preserve"> Esc!AH$25</f>
        <v>1.7273255770477924</v>
      </c>
      <c r="AI107" s="127">
        <f xml:space="preserve"> Esc!AI$25</f>
        <v>1.7615333647389224</v>
      </c>
      <c r="AJ107" s="127">
        <f xml:space="preserve"> Esc!AJ$25</f>
        <v>1.7964186001297044</v>
      </c>
      <c r="AK107" s="127">
        <f xml:space="preserve"> Esc!AK$25</f>
        <v>1.8319946993284795</v>
      </c>
      <c r="AL107" s="127">
        <f xml:space="preserve"> Esc!AL$25</f>
        <v>1.8682753441348927</v>
      </c>
      <c r="AM107" s="127">
        <f xml:space="preserve"> Esc!AM$25</f>
        <v>1.9052744873016187</v>
      </c>
      <c r="AN107" s="127">
        <f xml:space="preserve"> Esc!AN$25</f>
        <v>1.9430063579002885</v>
      </c>
      <c r="AO107" s="127">
        <f xml:space="preserve"> Esc!AO$25</f>
        <v>1.9814854667936836</v>
      </c>
      <c r="AP107" s="127">
        <f xml:space="preserve"> Esc!AP$25</f>
        <v>2.0207266122163001</v>
      </c>
      <c r="AQ107" s="127">
        <f xml:space="preserve"> Esc!AQ$25</f>
        <v>2.0607448854654309</v>
      </c>
      <c r="AR107" s="127">
        <f xml:space="preserve"> Esc!AR$25</f>
        <v>2.1015556767049524</v>
      </c>
      <c r="AS107" s="127">
        <f xml:space="preserve"> Esc!AS$25</f>
        <v>2.1431746808840484</v>
      </c>
      <c r="AT107" s="127">
        <f xml:space="preserve"> Esc!AT$25</f>
        <v>2.1856179037731507</v>
      </c>
      <c r="AU107" s="127">
        <f xml:space="preserve"> Esc!AU$25</f>
        <v>2.2289016681194105</v>
      </c>
      <c r="AV107" s="127">
        <f xml:space="preserve"> Esc!AV$25</f>
        <v>2.2730426199240767</v>
      </c>
      <c r="AW107" s="127">
        <f xml:space="preserve"> Esc!AW$25</f>
        <v>2.3180577348441873</v>
      </c>
      <c r="AX107" s="127">
        <f xml:space="preserve"> Esc!AX$25</f>
        <v>2.3639643247210405</v>
      </c>
      <c r="AY107" s="127">
        <f xml:space="preserve"> Esc!AY$25</f>
        <v>2.4107800442379554</v>
      </c>
      <c r="AZ107" s="127">
        <f xml:space="preserve"> Esc!AZ$25</f>
        <v>2.4585228977098827</v>
      </c>
      <c r="BA107" s="127">
        <f xml:space="preserve"> Esc!BA$25</f>
        <v>2.5072112460074742</v>
      </c>
      <c r="BB107" s="127">
        <f xml:space="preserve"> Esc!BB$25</f>
        <v>2.5568638136182784</v>
      </c>
      <c r="BC107" s="127">
        <f xml:space="preserve"> Esc!BC$25</f>
        <v>2.6074996958477734</v>
      </c>
      <c r="BD107" s="127">
        <f xml:space="preserve"> Esc!BD$25</f>
        <v>2.6591383661630097</v>
      </c>
      <c r="BE107" s="127">
        <f xml:space="preserve"> Esc!BE$25</f>
        <v>2.7117996836816847</v>
      </c>
      <c r="BF107" s="127">
        <f xml:space="preserve"> Esc!BF$25</f>
        <v>2.7655039008095303</v>
      </c>
      <c r="BG107" s="127">
        <f xml:space="preserve"> Esc!BG$25</f>
        <v>2.8202716710289524</v>
      </c>
      <c r="BH107" s="127">
        <f xml:space="preserve"> Esc!BH$25</f>
        <v>2.876124056841912</v>
      </c>
      <c r="BI107" s="127">
        <f xml:space="preserve"> Esc!BI$25</f>
        <v>2.9330825378701109</v>
      </c>
      <c r="BJ107" s="127">
        <f xml:space="preserve"> Esc!BJ$25</f>
        <v>2.9911690191155889</v>
      </c>
      <c r="BK107" s="127">
        <f xml:space="preserve"> Esc!BK$25</f>
        <v>3.0504058393849158</v>
      </c>
      <c r="BL107" s="127">
        <f xml:space="preserve"> Esc!BL$25</f>
        <v>3.110815779880213</v>
      </c>
      <c r="BM107" s="127">
        <f xml:space="preserve"> Esc!BM$25</f>
        <v>3.172422072960313</v>
      </c>
      <c r="BN107" s="127">
        <f xml:space="preserve"> Esc!BN$25</f>
        <v>3.235248411075422</v>
      </c>
      <c r="BO107" s="127">
        <f xml:space="preserve"> Esc!BO$25</f>
        <v>3.2993189558787259</v>
      </c>
      <c r="BP107" s="127">
        <f xml:space="preserve"> Esc!BP$25</f>
        <v>3.3646583475184393</v>
      </c>
      <c r="BQ107" s="127">
        <f xml:space="preserve"> Esc!BQ$25</f>
        <v>3.4312917141138755</v>
      </c>
      <c r="BR107" s="127">
        <f xml:space="preserve"> Esc!BR$25</f>
        <v>3.4992446814191775</v>
      </c>
      <c r="BS107" s="127">
        <f xml:space="preserve"> Esc!BS$25</f>
        <v>3.5685433826784312</v>
      </c>
      <c r="BT107" s="127">
        <f xml:space="preserve"> Esc!BT$25</f>
        <v>3.6392144686759451</v>
      </c>
      <c r="BU107" s="127">
        <f xml:space="preserve"> Esc!BU$25</f>
        <v>3.7112851179855686</v>
      </c>
      <c r="BV107" s="127">
        <f xml:space="preserve"> Esc!BV$25</f>
        <v>3.7847830474229833</v>
      </c>
      <c r="BW107" s="106">
        <v>3.7847830474229833</v>
      </c>
      <c r="BX107" s="35">
        <v>1</v>
      </c>
      <c r="BY107" s="35">
        <v>1</v>
      </c>
      <c r="BZ107" s="35">
        <v>1</v>
      </c>
      <c r="CA107" s="35">
        <v>1</v>
      </c>
    </row>
    <row r="108" spans="1:79" x14ac:dyDescent="0.2">
      <c r="A108" s="1"/>
      <c r="D108" s="21"/>
      <c r="E108" s="35" t="s">
        <v>115</v>
      </c>
      <c r="F108" s="8"/>
      <c r="G108" s="8" t="s">
        <v>104</v>
      </c>
      <c r="H108" s="8"/>
      <c r="I108" s="8"/>
      <c r="J108" s="111">
        <f t="shared" ref="J108" si="133" xml:space="preserve"> $F106 * J107</f>
        <v>10.25</v>
      </c>
      <c r="K108" s="111">
        <f t="shared" ref="K108" si="134" xml:space="preserve"> $F106 * K107</f>
        <v>10.652112466548596</v>
      </c>
      <c r="L108" s="111">
        <f t="shared" ref="L108" si="135" xml:space="preserve"> $F106 * L107</f>
        <v>11.018630813308885</v>
      </c>
      <c r="M108" s="111">
        <f t="shared" ref="M108" si="136" xml:space="preserve"> $F106 * M107</f>
        <v>11.397760339207</v>
      </c>
      <c r="N108" s="111">
        <f t="shared" ref="N108" si="137" xml:space="preserve"> $F106 * N107</f>
        <v>11.734712488808581</v>
      </c>
      <c r="O108" s="111">
        <f t="shared" ref="O108" si="138" xml:space="preserve"> $F106 * O107</f>
        <v>12.081625959559421</v>
      </c>
      <c r="P108" s="111">
        <f t="shared" ref="P108" si="139" xml:space="preserve"> $F106 * P107</f>
        <v>12.379982638034479</v>
      </c>
      <c r="Q108" s="111">
        <f t="shared" ref="Q108" si="140" xml:space="preserve"> $F106 * Q107</f>
        <v>12.685707257537395</v>
      </c>
      <c r="R108" s="111">
        <f t="shared" ref="R108" si="141" xml:space="preserve"> $F106 * R107</f>
        <v>12.93693376998176</v>
      </c>
      <c r="S108" s="111">
        <f t="shared" ref="S108" si="142" xml:space="preserve"> $F106 * S107</f>
        <v>13.193135547838894</v>
      </c>
      <c r="T108" s="111">
        <f t="shared" ref="T108" si="143" xml:space="preserve"> $F106 * T107</f>
        <v>13.454411120781032</v>
      </c>
      <c r="U108" s="111">
        <f t="shared" ref="U108" si="144" xml:space="preserve"> $F106 * U107</f>
        <v>13.720860969752453</v>
      </c>
      <c r="V108" s="111">
        <f t="shared" ref="V108" si="145" xml:space="preserve"> $F106 * V107</f>
        <v>13.992587565612274</v>
      </c>
      <c r="W108" s="111">
        <f t="shared" ref="W108" si="146" xml:space="preserve"> $F106 * W107</f>
        <v>14.26969540854255</v>
      </c>
      <c r="X108" s="111">
        <f t="shared" ref="X108" si="147" xml:space="preserve"> $F106 * X107</f>
        <v>14.552291068236768</v>
      </c>
      <c r="Y108" s="111">
        <f t="shared" ref="Y108" si="148" xml:space="preserve"> $F106 * Y107</f>
        <v>14.840483224884256</v>
      </c>
      <c r="Z108" s="111">
        <f t="shared" ref="Z108" si="149" xml:space="preserve"> $F106 * Z107</f>
        <v>15.134382710966239</v>
      </c>
      <c r="AA108" s="111">
        <f t="shared" ref="AA108" si="150" xml:space="preserve"> $F106 * AA107</f>
        <v>15.434102553879628</v>
      </c>
      <c r="AB108" s="111">
        <f t="shared" ref="AB108" si="151" xml:space="preserve"> $F106 * AB107</f>
        <v>15.739758019404892</v>
      </c>
      <c r="AC108" s="111">
        <f t="shared" ref="AC108" si="152" xml:space="preserve"> $F106 * AC107</f>
        <v>16.051466656034815</v>
      </c>
      <c r="AD108" s="111">
        <f t="shared" ref="AD108" si="153" xml:space="preserve"> $F106 * AD107</f>
        <v>16.369348340181091</v>
      </c>
      <c r="AE108" s="111">
        <f t="shared" ref="AE108" si="154" xml:space="preserve"> $F106 * AE107</f>
        <v>16.693525322276209</v>
      </c>
      <c r="AF108" s="111">
        <f t="shared" ref="AF108" si="155" xml:space="preserve"> $F106 * AF107</f>
        <v>17.024122273788336</v>
      </c>
      <c r="AG108" s="111">
        <f t="shared" ref="AG108" si="156" xml:space="preserve"> $F106 * AG107</f>
        <v>17.361266335167262</v>
      </c>
      <c r="AH108" s="111">
        <f t="shared" ref="AH108" si="157" xml:space="preserve"> $F106 * AH107</f>
        <v>17.705087164739872</v>
      </c>
      <c r="AI108" s="111">
        <f t="shared" ref="AI108" si="158" xml:space="preserve"> $F106 * AI107</f>
        <v>18.055716988573955</v>
      </c>
      <c r="AJ108" s="111">
        <f t="shared" ref="AJ108" si="159" xml:space="preserve"> $F106 * AJ107</f>
        <v>18.413290651329472</v>
      </c>
      <c r="AK108" s="111">
        <f t="shared" ref="AK108" si="160" xml:space="preserve"> $F106 * AK107</f>
        <v>18.777945668116914</v>
      </c>
      <c r="AL108" s="111">
        <f t="shared" ref="AL108" si="161" xml:space="preserve"> $F106 * AL107</f>
        <v>19.149822277382651</v>
      </c>
      <c r="AM108" s="111">
        <f t="shared" ref="AM108" si="162" xml:space="preserve"> $F106 * AM107</f>
        <v>19.529063494841591</v>
      </c>
      <c r="AN108" s="111">
        <f t="shared" ref="AN108" si="163" xml:space="preserve"> $F106 * AN107</f>
        <v>19.915815168477959</v>
      </c>
      <c r="AO108" s="111">
        <f t="shared" ref="AO108" si="164" xml:space="preserve"> $F106 * AO107</f>
        <v>20.310226034635257</v>
      </c>
      <c r="AP108" s="111">
        <f t="shared" ref="AP108" si="165" xml:space="preserve"> $F106 * AP107</f>
        <v>20.712447775217075</v>
      </c>
      <c r="AQ108" s="111">
        <f t="shared" ref="AQ108" si="166" xml:space="preserve"> $F106 * AQ107</f>
        <v>21.122635076020668</v>
      </c>
      <c r="AR108" s="111">
        <f t="shared" ref="AR108" si="167" xml:space="preserve"> $F106 * AR107</f>
        <v>21.540945686225761</v>
      </c>
      <c r="AS108" s="111">
        <f t="shared" ref="AS108" si="168" xml:space="preserve"> $F106 * AS107</f>
        <v>21.967540479061498</v>
      </c>
      <c r="AT108" s="111">
        <f t="shared" ref="AT108" si="169" xml:space="preserve"> $F106 * AT107</f>
        <v>22.402583513674795</v>
      </c>
      <c r="AU108" s="111">
        <f t="shared" ref="AU108" si="170" xml:space="preserve"> $F106 * AU107</f>
        <v>22.846242098223957</v>
      </c>
      <c r="AV108" s="111">
        <f t="shared" ref="AV108" si="171" xml:space="preserve"> $F106 * AV107</f>
        <v>23.298686854221785</v>
      </c>
      <c r="AW108" s="111">
        <f t="shared" ref="AW108" si="172" xml:space="preserve"> $F106 * AW107</f>
        <v>23.760091782152919</v>
      </c>
      <c r="AX108" s="111">
        <f t="shared" ref="AX108" si="173" xml:space="preserve"> $F106 * AX107</f>
        <v>24.230634328390664</v>
      </c>
      <c r="AY108" s="111">
        <f t="shared" ref="AY108" si="174" xml:space="preserve"> $F106 * AY107</f>
        <v>24.710495453439044</v>
      </c>
      <c r="AZ108" s="111">
        <f t="shared" ref="AZ108" si="175" xml:space="preserve"> $F106 * AZ107</f>
        <v>25.199859701526297</v>
      </c>
      <c r="BA108" s="111">
        <f t="shared" ref="BA108" si="176" xml:space="preserve"> $F106 * BA107</f>
        <v>25.69891527157661</v>
      </c>
      <c r="BB108" s="111">
        <f t="shared" ref="BB108" si="177" xml:space="preserve"> $F106 * BB107</f>
        <v>26.207854089587354</v>
      </c>
      <c r="BC108" s="111">
        <f t="shared" ref="BC108" si="178" xml:space="preserve"> $F106 * BC107</f>
        <v>26.726871882439678</v>
      </c>
      <c r="BD108" s="111">
        <f t="shared" ref="BD108" si="179" xml:space="preserve"> $F106 * BD107</f>
        <v>27.256168253170848</v>
      </c>
      <c r="BE108" s="111">
        <f t="shared" ref="BE108" si="180" xml:space="preserve"> $F106 * BE107</f>
        <v>27.795946757737269</v>
      </c>
      <c r="BF108" s="111">
        <f t="shared" ref="BF108" si="181" xml:space="preserve"> $F106 * BF107</f>
        <v>28.346414983297684</v>
      </c>
      <c r="BG108" s="111">
        <f t="shared" ref="BG108" si="182" xml:space="preserve"> $F106 * BG107</f>
        <v>28.907784628046763</v>
      </c>
      <c r="BH108" s="111">
        <f t="shared" ref="BH108" si="183" xml:space="preserve"> $F106 * BH107</f>
        <v>29.480271582629598</v>
      </c>
      <c r="BI108" s="111">
        <f t="shared" ref="BI108" si="184" xml:space="preserve"> $F106 * BI107</f>
        <v>30.064096013168637</v>
      </c>
      <c r="BJ108" s="111">
        <f t="shared" ref="BJ108" si="185" xml:space="preserve"> $F106 * BJ107</f>
        <v>30.659482445934785</v>
      </c>
      <c r="BK108" s="111">
        <f t="shared" ref="BK108" si="186" xml:space="preserve"> $F106 * BK107</f>
        <v>31.266659853695387</v>
      </c>
      <c r="BL108" s="111">
        <f t="shared" ref="BL108" si="187" xml:space="preserve"> $F106 * BL107</f>
        <v>31.885861743772182</v>
      </c>
      <c r="BM108" s="111">
        <f t="shared" ref="BM108" si="188" xml:space="preserve"> $F106 * BM107</f>
        <v>32.517326247843208</v>
      </c>
      <c r="BN108" s="111">
        <f t="shared" ref="BN108" si="189" xml:space="preserve"> $F106 * BN107</f>
        <v>33.161296213523073</v>
      </c>
      <c r="BO108" s="111">
        <f t="shared" ref="BO108" si="190" xml:space="preserve"> $F106 * BO107</f>
        <v>33.81801929775694</v>
      </c>
      <c r="BP108" s="111">
        <f t="shared" ref="BP108" si="191" xml:space="preserve"> $F106 * BP107</f>
        <v>34.487748062064</v>
      </c>
      <c r="BQ108" s="111">
        <f t="shared" ref="BQ108" si="192" xml:space="preserve"> $F106 * BQ107</f>
        <v>35.170740069667225</v>
      </c>
      <c r="BR108" s="111">
        <f t="shared" ref="BR108" si="193" xml:space="preserve"> $F106 * BR107</f>
        <v>35.867257984546569</v>
      </c>
      <c r="BS108" s="111">
        <f t="shared" ref="BS108" si="194" xml:space="preserve"> $F106 * BS107</f>
        <v>36.577569672453919</v>
      </c>
      <c r="BT108" s="111">
        <f t="shared" ref="BT108" si="195" xml:space="preserve"> $F106 * BT107</f>
        <v>37.301948303928441</v>
      </c>
      <c r="BU108" s="111">
        <f t="shared" ref="BU108" si="196" xml:space="preserve"> $F106 * BU107</f>
        <v>38.040672459352081</v>
      </c>
      <c r="BV108" s="111">
        <f t="shared" ref="BV108" si="197" xml:space="preserve"> $F106 * BV107</f>
        <v>38.794026236085578</v>
      </c>
      <c r="BW108" s="106"/>
    </row>
    <row r="109" spans="1:79" x14ac:dyDescent="0.2">
      <c r="A109" s="1"/>
      <c r="D109" s="21"/>
      <c r="E109" s="35"/>
      <c r="F109" s="8"/>
      <c r="G109" s="8"/>
      <c r="H109" s="8"/>
      <c r="I109" s="8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0"/>
      <c r="BI109" s="110"/>
      <c r="BJ109" s="110"/>
      <c r="BK109" s="110"/>
      <c r="BL109" s="110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06"/>
    </row>
    <row r="110" spans="1:79" x14ac:dyDescent="0.2">
      <c r="E110" s="12" t="s">
        <v>98</v>
      </c>
      <c r="F110" s="102">
        <v>1000</v>
      </c>
      <c r="G110" s="12" t="s">
        <v>105</v>
      </c>
    </row>
    <row r="111" spans="1:79" x14ac:dyDescent="0.2">
      <c r="E111" s="12" t="s">
        <v>103</v>
      </c>
      <c r="F111" s="97">
        <v>0.25</v>
      </c>
      <c r="G111" s="12" t="s">
        <v>13</v>
      </c>
    </row>
    <row r="112" spans="1:79" x14ac:dyDescent="0.2">
      <c r="E112" s="108" t="str">
        <f t="shared" ref="E112:AJ112" si="198" xml:space="preserve"> E$108</f>
        <v>Retail spend per international passenger</v>
      </c>
      <c r="F112" s="108">
        <f t="shared" si="198"/>
        <v>0</v>
      </c>
      <c r="G112" s="108" t="str">
        <f t="shared" si="198"/>
        <v>EUR / pax</v>
      </c>
      <c r="H112" s="108">
        <f t="shared" si="198"/>
        <v>0</v>
      </c>
      <c r="I112" s="108">
        <f t="shared" si="198"/>
        <v>0</v>
      </c>
      <c r="J112" s="112">
        <f t="shared" si="198"/>
        <v>10.25</v>
      </c>
      <c r="K112" s="112">
        <f t="shared" si="198"/>
        <v>10.652112466548596</v>
      </c>
      <c r="L112" s="112">
        <f t="shared" si="198"/>
        <v>11.018630813308885</v>
      </c>
      <c r="M112" s="112">
        <f t="shared" si="198"/>
        <v>11.397760339207</v>
      </c>
      <c r="N112" s="112">
        <f t="shared" si="198"/>
        <v>11.734712488808581</v>
      </c>
      <c r="O112" s="112">
        <f t="shared" si="198"/>
        <v>12.081625959559421</v>
      </c>
      <c r="P112" s="112">
        <f t="shared" si="198"/>
        <v>12.379982638034479</v>
      </c>
      <c r="Q112" s="112">
        <f t="shared" si="198"/>
        <v>12.685707257537395</v>
      </c>
      <c r="R112" s="112">
        <f t="shared" si="198"/>
        <v>12.93693376998176</v>
      </c>
      <c r="S112" s="112">
        <f t="shared" si="198"/>
        <v>13.193135547838894</v>
      </c>
      <c r="T112" s="112">
        <f t="shared" si="198"/>
        <v>13.454411120781032</v>
      </c>
      <c r="U112" s="112">
        <f t="shared" si="198"/>
        <v>13.720860969752453</v>
      </c>
      <c r="V112" s="112">
        <f t="shared" si="198"/>
        <v>13.992587565612274</v>
      </c>
      <c r="W112" s="112">
        <f t="shared" si="198"/>
        <v>14.26969540854255</v>
      </c>
      <c r="X112" s="112">
        <f t="shared" si="198"/>
        <v>14.552291068236768</v>
      </c>
      <c r="Y112" s="112">
        <f t="shared" si="198"/>
        <v>14.840483224884256</v>
      </c>
      <c r="Z112" s="112">
        <f t="shared" si="198"/>
        <v>15.134382710966239</v>
      </c>
      <c r="AA112" s="112">
        <f t="shared" si="198"/>
        <v>15.434102553879628</v>
      </c>
      <c r="AB112" s="112">
        <f t="shared" si="198"/>
        <v>15.739758019404892</v>
      </c>
      <c r="AC112" s="112">
        <f t="shared" si="198"/>
        <v>16.051466656034815</v>
      </c>
      <c r="AD112" s="112">
        <f t="shared" si="198"/>
        <v>16.369348340181091</v>
      </c>
      <c r="AE112" s="112">
        <f t="shared" si="198"/>
        <v>16.693525322276209</v>
      </c>
      <c r="AF112" s="112">
        <f t="shared" si="198"/>
        <v>17.024122273788336</v>
      </c>
      <c r="AG112" s="112">
        <f t="shared" si="198"/>
        <v>17.361266335167262</v>
      </c>
      <c r="AH112" s="112">
        <f t="shared" si="198"/>
        <v>17.705087164739872</v>
      </c>
      <c r="AI112" s="112">
        <f t="shared" si="198"/>
        <v>18.055716988573955</v>
      </c>
      <c r="AJ112" s="112">
        <f t="shared" si="198"/>
        <v>18.413290651329472</v>
      </c>
      <c r="AK112" s="112">
        <f t="shared" ref="AK112:BP112" si="199" xml:space="preserve"> AK$108</f>
        <v>18.777945668116914</v>
      </c>
      <c r="AL112" s="112">
        <f t="shared" si="199"/>
        <v>19.149822277382651</v>
      </c>
      <c r="AM112" s="112">
        <f t="shared" si="199"/>
        <v>19.529063494841591</v>
      </c>
      <c r="AN112" s="112">
        <f t="shared" si="199"/>
        <v>19.915815168477959</v>
      </c>
      <c r="AO112" s="112">
        <f t="shared" si="199"/>
        <v>20.310226034635257</v>
      </c>
      <c r="AP112" s="112">
        <f t="shared" si="199"/>
        <v>20.712447775217075</v>
      </c>
      <c r="AQ112" s="112">
        <f t="shared" si="199"/>
        <v>21.122635076020668</v>
      </c>
      <c r="AR112" s="112">
        <f t="shared" si="199"/>
        <v>21.540945686225761</v>
      </c>
      <c r="AS112" s="112">
        <f t="shared" si="199"/>
        <v>21.967540479061498</v>
      </c>
      <c r="AT112" s="112">
        <f t="shared" si="199"/>
        <v>22.402583513674795</v>
      </c>
      <c r="AU112" s="112">
        <f t="shared" si="199"/>
        <v>22.846242098223957</v>
      </c>
      <c r="AV112" s="112">
        <f t="shared" si="199"/>
        <v>23.298686854221785</v>
      </c>
      <c r="AW112" s="112">
        <f t="shared" si="199"/>
        <v>23.760091782152919</v>
      </c>
      <c r="AX112" s="112">
        <f t="shared" si="199"/>
        <v>24.230634328390664</v>
      </c>
      <c r="AY112" s="112">
        <f t="shared" si="199"/>
        <v>24.710495453439044</v>
      </c>
      <c r="AZ112" s="112">
        <f t="shared" si="199"/>
        <v>25.199859701526297</v>
      </c>
      <c r="BA112" s="112">
        <f t="shared" si="199"/>
        <v>25.69891527157661</v>
      </c>
      <c r="BB112" s="112">
        <f t="shared" si="199"/>
        <v>26.207854089587354</v>
      </c>
      <c r="BC112" s="112">
        <f t="shared" si="199"/>
        <v>26.726871882439678</v>
      </c>
      <c r="BD112" s="112">
        <f t="shared" si="199"/>
        <v>27.256168253170848</v>
      </c>
      <c r="BE112" s="112">
        <f t="shared" si="199"/>
        <v>27.795946757737269</v>
      </c>
      <c r="BF112" s="112">
        <f t="shared" si="199"/>
        <v>28.346414983297684</v>
      </c>
      <c r="BG112" s="112">
        <f t="shared" si="199"/>
        <v>28.907784628046763</v>
      </c>
      <c r="BH112" s="112">
        <f t="shared" si="199"/>
        <v>29.480271582629598</v>
      </c>
      <c r="BI112" s="112">
        <f t="shared" si="199"/>
        <v>30.064096013168637</v>
      </c>
      <c r="BJ112" s="112">
        <f t="shared" si="199"/>
        <v>30.659482445934785</v>
      </c>
      <c r="BK112" s="112">
        <f t="shared" si="199"/>
        <v>31.266659853695387</v>
      </c>
      <c r="BL112" s="112">
        <f t="shared" si="199"/>
        <v>31.885861743772182</v>
      </c>
      <c r="BM112" s="112">
        <f t="shared" si="199"/>
        <v>32.517326247843208</v>
      </c>
      <c r="BN112" s="112">
        <f t="shared" si="199"/>
        <v>33.161296213523073</v>
      </c>
      <c r="BO112" s="112">
        <f t="shared" si="199"/>
        <v>33.81801929775694</v>
      </c>
      <c r="BP112" s="112">
        <f t="shared" si="199"/>
        <v>34.487748062064</v>
      </c>
      <c r="BQ112" s="112">
        <f t="shared" ref="BQ112:BV112" si="200" xml:space="preserve"> BQ$108</f>
        <v>35.170740069667225</v>
      </c>
      <c r="BR112" s="112">
        <f t="shared" si="200"/>
        <v>35.867257984546569</v>
      </c>
      <c r="BS112" s="112">
        <f t="shared" si="200"/>
        <v>36.577569672453919</v>
      </c>
      <c r="BT112" s="112">
        <f t="shared" si="200"/>
        <v>37.301948303928441</v>
      </c>
      <c r="BU112" s="112">
        <f t="shared" si="200"/>
        <v>38.040672459352081</v>
      </c>
      <c r="BV112" s="112">
        <f t="shared" si="200"/>
        <v>38.794026236085578</v>
      </c>
    </row>
    <row r="113" spans="1:75" x14ac:dyDescent="0.2">
      <c r="E113" s="12" t="str">
        <f t="shared" ref="E113:AJ113" si="201" xml:space="preserve"> E$72</f>
        <v>Total Passengers - international</v>
      </c>
      <c r="F113" s="12">
        <f t="shared" si="201"/>
        <v>0</v>
      </c>
      <c r="G113" s="12" t="str">
        <f t="shared" si="201"/>
        <v>passengers</v>
      </c>
      <c r="H113" s="12">
        <f t="shared" si="201"/>
        <v>30491510</v>
      </c>
      <c r="I113" s="12">
        <f t="shared" si="201"/>
        <v>0</v>
      </c>
      <c r="J113" s="12">
        <f t="shared" si="201"/>
        <v>234325</v>
      </c>
      <c r="K113" s="12">
        <f t="shared" si="201"/>
        <v>256440</v>
      </c>
      <c r="L113" s="12">
        <f t="shared" si="201"/>
        <v>271440</v>
      </c>
      <c r="M113" s="12">
        <f t="shared" si="201"/>
        <v>317160</v>
      </c>
      <c r="N113" s="12">
        <f t="shared" si="201"/>
        <v>334035</v>
      </c>
      <c r="O113" s="12">
        <f t="shared" si="201"/>
        <v>356040</v>
      </c>
      <c r="P113" s="12">
        <f t="shared" si="201"/>
        <v>374790</v>
      </c>
      <c r="Q113" s="12">
        <f t="shared" si="201"/>
        <v>407660</v>
      </c>
      <c r="R113" s="12">
        <f t="shared" si="201"/>
        <v>428285</v>
      </c>
      <c r="S113" s="12">
        <f t="shared" si="201"/>
        <v>430160</v>
      </c>
      <c r="T113" s="12">
        <f t="shared" si="201"/>
        <v>452660</v>
      </c>
      <c r="U113" s="12">
        <f t="shared" si="201"/>
        <v>452660</v>
      </c>
      <c r="V113" s="12">
        <f t="shared" si="201"/>
        <v>477035</v>
      </c>
      <c r="W113" s="12">
        <f t="shared" si="201"/>
        <v>475160</v>
      </c>
      <c r="X113" s="12">
        <f t="shared" si="201"/>
        <v>501410</v>
      </c>
      <c r="Y113" s="12">
        <f t="shared" si="201"/>
        <v>475160</v>
      </c>
      <c r="Z113" s="12">
        <f t="shared" si="201"/>
        <v>501410</v>
      </c>
      <c r="AA113" s="12">
        <f t="shared" si="201"/>
        <v>475160</v>
      </c>
      <c r="AB113" s="12">
        <f t="shared" si="201"/>
        <v>501410</v>
      </c>
      <c r="AC113" s="12">
        <f t="shared" si="201"/>
        <v>475160</v>
      </c>
      <c r="AD113" s="12">
        <f t="shared" si="201"/>
        <v>501410</v>
      </c>
      <c r="AE113" s="12">
        <f t="shared" si="201"/>
        <v>475160</v>
      </c>
      <c r="AF113" s="12">
        <f t="shared" si="201"/>
        <v>501410</v>
      </c>
      <c r="AG113" s="12">
        <f t="shared" si="201"/>
        <v>475160</v>
      </c>
      <c r="AH113" s="12">
        <f t="shared" si="201"/>
        <v>501410</v>
      </c>
      <c r="AI113" s="12">
        <f t="shared" si="201"/>
        <v>475160</v>
      </c>
      <c r="AJ113" s="12">
        <f t="shared" si="201"/>
        <v>501410</v>
      </c>
      <c r="AK113" s="12">
        <f t="shared" ref="AK113:BP113" si="202" xml:space="preserve"> AK$72</f>
        <v>475160</v>
      </c>
      <c r="AL113" s="12">
        <f t="shared" si="202"/>
        <v>501410</v>
      </c>
      <c r="AM113" s="12">
        <f t="shared" si="202"/>
        <v>475160</v>
      </c>
      <c r="AN113" s="12">
        <f t="shared" si="202"/>
        <v>501410</v>
      </c>
      <c r="AO113" s="12">
        <f t="shared" si="202"/>
        <v>475160</v>
      </c>
      <c r="AP113" s="12">
        <f t="shared" si="202"/>
        <v>501410</v>
      </c>
      <c r="AQ113" s="12">
        <f t="shared" si="202"/>
        <v>475160</v>
      </c>
      <c r="AR113" s="12">
        <f t="shared" si="202"/>
        <v>501410</v>
      </c>
      <c r="AS113" s="12">
        <f t="shared" si="202"/>
        <v>475160</v>
      </c>
      <c r="AT113" s="12">
        <f t="shared" si="202"/>
        <v>501410</v>
      </c>
      <c r="AU113" s="12">
        <f t="shared" si="202"/>
        <v>475160</v>
      </c>
      <c r="AV113" s="12">
        <f t="shared" si="202"/>
        <v>501410</v>
      </c>
      <c r="AW113" s="12">
        <f t="shared" si="202"/>
        <v>475160</v>
      </c>
      <c r="AX113" s="12">
        <f t="shared" si="202"/>
        <v>513730</v>
      </c>
      <c r="AY113" s="12">
        <f t="shared" si="202"/>
        <v>487480</v>
      </c>
      <c r="AZ113" s="12">
        <f t="shared" si="202"/>
        <v>513730</v>
      </c>
      <c r="BA113" s="12">
        <f t="shared" si="202"/>
        <v>487480</v>
      </c>
      <c r="BB113" s="12">
        <f t="shared" si="202"/>
        <v>513730</v>
      </c>
      <c r="BC113" s="12">
        <f t="shared" si="202"/>
        <v>487480</v>
      </c>
      <c r="BD113" s="12">
        <f t="shared" si="202"/>
        <v>513730</v>
      </c>
      <c r="BE113" s="12">
        <f t="shared" si="202"/>
        <v>487480</v>
      </c>
      <c r="BF113" s="12">
        <f t="shared" si="202"/>
        <v>513730</v>
      </c>
      <c r="BG113" s="12">
        <f t="shared" si="202"/>
        <v>487480</v>
      </c>
      <c r="BH113" s="12">
        <f t="shared" si="202"/>
        <v>513730</v>
      </c>
      <c r="BI113" s="12">
        <f t="shared" si="202"/>
        <v>487480</v>
      </c>
      <c r="BJ113" s="12">
        <f t="shared" si="202"/>
        <v>513730</v>
      </c>
      <c r="BK113" s="12">
        <f t="shared" si="202"/>
        <v>487480</v>
      </c>
      <c r="BL113" s="12">
        <f t="shared" si="202"/>
        <v>513730</v>
      </c>
      <c r="BM113" s="12">
        <f t="shared" si="202"/>
        <v>487480</v>
      </c>
      <c r="BN113" s="12">
        <f t="shared" si="202"/>
        <v>513730</v>
      </c>
      <c r="BO113" s="12">
        <f t="shared" si="202"/>
        <v>487480</v>
      </c>
      <c r="BP113" s="12">
        <f t="shared" si="202"/>
        <v>513730</v>
      </c>
      <c r="BQ113" s="12">
        <f t="shared" ref="BQ113:BV113" si="203" xml:space="preserve"> BQ$72</f>
        <v>487480</v>
      </c>
      <c r="BR113" s="12">
        <f t="shared" si="203"/>
        <v>513730</v>
      </c>
      <c r="BS113" s="12">
        <f t="shared" si="203"/>
        <v>487480</v>
      </c>
      <c r="BT113" s="12">
        <f t="shared" si="203"/>
        <v>513730</v>
      </c>
      <c r="BU113" s="12">
        <f t="shared" si="203"/>
        <v>487480</v>
      </c>
      <c r="BV113" s="12">
        <f t="shared" si="203"/>
        <v>513730</v>
      </c>
      <c r="BW113" s="35">
        <v>0</v>
      </c>
    </row>
    <row r="114" spans="1:75" x14ac:dyDescent="0.2">
      <c r="E114" s="157" t="str">
        <f xml:space="preserve"> Time!E$33</f>
        <v>Forecast period flag</v>
      </c>
      <c r="F114" s="157">
        <f xml:space="preserve"> Time!F$33</f>
        <v>0</v>
      </c>
      <c r="G114" s="157" t="str">
        <f xml:space="preserve"> Time!G$33</f>
        <v>flag</v>
      </c>
      <c r="H114" s="157">
        <f xml:space="preserve"> Time!H$33</f>
        <v>60</v>
      </c>
      <c r="I114" s="157">
        <f xml:space="preserve"> Time!I$33</f>
        <v>0</v>
      </c>
      <c r="J114" s="157">
        <f xml:space="preserve"> Time!J$33</f>
        <v>0</v>
      </c>
      <c r="K114" s="157">
        <f xml:space="preserve"> Time!K$33</f>
        <v>1</v>
      </c>
      <c r="L114" s="157">
        <f xml:space="preserve"> Time!L$33</f>
        <v>1</v>
      </c>
      <c r="M114" s="157">
        <f xml:space="preserve"> Time!M$33</f>
        <v>1</v>
      </c>
      <c r="N114" s="157">
        <f xml:space="preserve"> Time!N$33</f>
        <v>1</v>
      </c>
      <c r="O114" s="157">
        <f xml:space="preserve"> Time!O$33</f>
        <v>1</v>
      </c>
      <c r="P114" s="157">
        <f xml:space="preserve"> Time!P$33</f>
        <v>1</v>
      </c>
      <c r="Q114" s="157">
        <f xml:space="preserve"> Time!Q$33</f>
        <v>1</v>
      </c>
      <c r="R114" s="157">
        <f xml:space="preserve"> Time!R$33</f>
        <v>1</v>
      </c>
      <c r="S114" s="157">
        <f xml:space="preserve"> Time!S$33</f>
        <v>1</v>
      </c>
      <c r="T114" s="157">
        <f xml:space="preserve"> Time!T$33</f>
        <v>1</v>
      </c>
      <c r="U114" s="157">
        <f xml:space="preserve"> Time!U$33</f>
        <v>1</v>
      </c>
      <c r="V114" s="157">
        <f xml:space="preserve"> Time!V$33</f>
        <v>1</v>
      </c>
      <c r="W114" s="157">
        <f xml:space="preserve"> Time!W$33</f>
        <v>1</v>
      </c>
      <c r="X114" s="157">
        <f xml:space="preserve"> Time!X$33</f>
        <v>1</v>
      </c>
      <c r="Y114" s="157">
        <f xml:space="preserve"> Time!Y$33</f>
        <v>1</v>
      </c>
      <c r="Z114" s="157">
        <f xml:space="preserve"> Time!Z$33</f>
        <v>1</v>
      </c>
      <c r="AA114" s="157">
        <f xml:space="preserve"> Time!AA$33</f>
        <v>1</v>
      </c>
      <c r="AB114" s="157">
        <f xml:space="preserve"> Time!AB$33</f>
        <v>1</v>
      </c>
      <c r="AC114" s="157">
        <f xml:space="preserve"> Time!AC$33</f>
        <v>1</v>
      </c>
      <c r="AD114" s="157">
        <f xml:space="preserve"> Time!AD$33</f>
        <v>1</v>
      </c>
      <c r="AE114" s="157">
        <f xml:space="preserve"> Time!AE$33</f>
        <v>1</v>
      </c>
      <c r="AF114" s="157">
        <f xml:space="preserve"> Time!AF$33</f>
        <v>1</v>
      </c>
      <c r="AG114" s="157">
        <f xml:space="preserve"> Time!AG$33</f>
        <v>1</v>
      </c>
      <c r="AH114" s="157">
        <f xml:space="preserve"> Time!AH$33</f>
        <v>1</v>
      </c>
      <c r="AI114" s="157">
        <f xml:space="preserve"> Time!AI$33</f>
        <v>1</v>
      </c>
      <c r="AJ114" s="157">
        <f xml:space="preserve"> Time!AJ$33</f>
        <v>1</v>
      </c>
      <c r="AK114" s="157">
        <f xml:space="preserve"> Time!AK$33</f>
        <v>1</v>
      </c>
      <c r="AL114" s="157">
        <f xml:space="preserve"> Time!AL$33</f>
        <v>1</v>
      </c>
      <c r="AM114" s="157">
        <f xml:space="preserve"> Time!AM$33</f>
        <v>1</v>
      </c>
      <c r="AN114" s="157">
        <f xml:space="preserve"> Time!AN$33</f>
        <v>1</v>
      </c>
      <c r="AO114" s="157">
        <f xml:space="preserve"> Time!AO$33</f>
        <v>1</v>
      </c>
      <c r="AP114" s="157">
        <f xml:space="preserve"> Time!AP$33</f>
        <v>1</v>
      </c>
      <c r="AQ114" s="157">
        <f xml:space="preserve"> Time!AQ$33</f>
        <v>1</v>
      </c>
      <c r="AR114" s="157">
        <f xml:space="preserve"> Time!AR$33</f>
        <v>1</v>
      </c>
      <c r="AS114" s="157">
        <f xml:space="preserve"> Time!AS$33</f>
        <v>1</v>
      </c>
      <c r="AT114" s="157">
        <f xml:space="preserve"> Time!AT$33</f>
        <v>1</v>
      </c>
      <c r="AU114" s="157">
        <f xml:space="preserve"> Time!AU$33</f>
        <v>1</v>
      </c>
      <c r="AV114" s="157">
        <f xml:space="preserve"> Time!AV$33</f>
        <v>1</v>
      </c>
      <c r="AW114" s="157">
        <f xml:space="preserve"> Time!AW$33</f>
        <v>1</v>
      </c>
      <c r="AX114" s="157">
        <f xml:space="preserve"> Time!AX$33</f>
        <v>1</v>
      </c>
      <c r="AY114" s="157">
        <f xml:space="preserve"> Time!AY$33</f>
        <v>1</v>
      </c>
      <c r="AZ114" s="157">
        <f xml:space="preserve"> Time!AZ$33</f>
        <v>1</v>
      </c>
      <c r="BA114" s="157">
        <f xml:space="preserve"> Time!BA$33</f>
        <v>1</v>
      </c>
      <c r="BB114" s="157">
        <f xml:space="preserve"> Time!BB$33</f>
        <v>1</v>
      </c>
      <c r="BC114" s="157">
        <f xml:space="preserve"> Time!BC$33</f>
        <v>1</v>
      </c>
      <c r="BD114" s="157">
        <f xml:space="preserve"> Time!BD$33</f>
        <v>1</v>
      </c>
      <c r="BE114" s="157">
        <f xml:space="preserve"> Time!BE$33</f>
        <v>1</v>
      </c>
      <c r="BF114" s="157">
        <f xml:space="preserve"> Time!BF$33</f>
        <v>1</v>
      </c>
      <c r="BG114" s="157">
        <f xml:space="preserve"> Time!BG$33</f>
        <v>1</v>
      </c>
      <c r="BH114" s="157">
        <f xml:space="preserve"> Time!BH$33</f>
        <v>1</v>
      </c>
      <c r="BI114" s="157">
        <f xml:space="preserve"> Time!BI$33</f>
        <v>1</v>
      </c>
      <c r="BJ114" s="157">
        <f xml:space="preserve"> Time!BJ$33</f>
        <v>1</v>
      </c>
      <c r="BK114" s="157">
        <f xml:space="preserve"> Time!BK$33</f>
        <v>1</v>
      </c>
      <c r="BL114" s="157">
        <f xml:space="preserve"> Time!BL$33</f>
        <v>1</v>
      </c>
      <c r="BM114" s="157">
        <f xml:space="preserve"> Time!BM$33</f>
        <v>1</v>
      </c>
      <c r="BN114" s="157">
        <f xml:space="preserve"> Time!BN$33</f>
        <v>1</v>
      </c>
      <c r="BO114" s="157">
        <f xml:space="preserve"> Time!BO$33</f>
        <v>1</v>
      </c>
      <c r="BP114" s="157">
        <f xml:space="preserve"> Time!BP$33</f>
        <v>1</v>
      </c>
      <c r="BQ114" s="157">
        <f xml:space="preserve"> Time!BQ$33</f>
        <v>1</v>
      </c>
      <c r="BR114" s="157">
        <f xml:space="preserve"> Time!BR$33</f>
        <v>1</v>
      </c>
      <c r="BS114" s="157">
        <f xml:space="preserve"> Time!BS$33</f>
        <v>0</v>
      </c>
      <c r="BT114" s="157">
        <f xml:space="preserve"> Time!BT$33</f>
        <v>0</v>
      </c>
      <c r="BU114" s="157">
        <f xml:space="preserve"> Time!BU$33</f>
        <v>0</v>
      </c>
      <c r="BV114" s="157">
        <f xml:space="preserve"> Time!BV$33</f>
        <v>0</v>
      </c>
      <c r="BW114" s="35">
        <v>0</v>
      </c>
    </row>
    <row r="115" spans="1:75" x14ac:dyDescent="0.2">
      <c r="E115" s="12" t="s">
        <v>110</v>
      </c>
      <c r="G115" s="12" t="s">
        <v>25</v>
      </c>
      <c r="H115" s="12">
        <f xml:space="preserve"> SUM(J115:BV115)</f>
        <v>153852.75094846293</v>
      </c>
      <c r="J115" s="112">
        <f t="shared" ref="J115:AO115" si="204" xml:space="preserve"> $F111 * J112 / $F110 * J113 * J114</f>
        <v>0</v>
      </c>
      <c r="K115" s="112">
        <f t="shared" si="204"/>
        <v>682.90693023043059</v>
      </c>
      <c r="L115" s="112">
        <f t="shared" si="204"/>
        <v>747.72428699114096</v>
      </c>
      <c r="M115" s="112">
        <f t="shared" si="204"/>
        <v>903.72841729572315</v>
      </c>
      <c r="N115" s="112">
        <f t="shared" si="204"/>
        <v>979.95117154979368</v>
      </c>
      <c r="O115" s="112">
        <f t="shared" si="204"/>
        <v>1075.3855266603841</v>
      </c>
      <c r="P115" s="112">
        <f t="shared" si="204"/>
        <v>1159.9734232272356</v>
      </c>
      <c r="Q115" s="112">
        <f t="shared" si="204"/>
        <v>1292.8638551519236</v>
      </c>
      <c r="R115" s="112">
        <f t="shared" si="204"/>
        <v>1385.1736699191595</v>
      </c>
      <c r="S115" s="112">
        <f t="shared" si="204"/>
        <v>1418.7897968145946</v>
      </c>
      <c r="T115" s="112">
        <f t="shared" si="204"/>
        <v>1522.5684344831855</v>
      </c>
      <c r="U115" s="112">
        <f t="shared" si="204"/>
        <v>1552.7212316420364</v>
      </c>
      <c r="V115" s="112">
        <f t="shared" si="204"/>
        <v>1668.7385023404627</v>
      </c>
      <c r="W115" s="112">
        <f t="shared" si="204"/>
        <v>1695.0971175807695</v>
      </c>
      <c r="X115" s="112">
        <f t="shared" si="204"/>
        <v>1824.1660661311494</v>
      </c>
      <c r="Y115" s="112">
        <f t="shared" si="204"/>
        <v>1762.9010022840007</v>
      </c>
      <c r="Z115" s="112">
        <f t="shared" si="204"/>
        <v>1897.1327087763955</v>
      </c>
      <c r="AA115" s="112">
        <f t="shared" si="204"/>
        <v>1833.417042375361</v>
      </c>
      <c r="AB115" s="112">
        <f t="shared" si="204"/>
        <v>1973.0180171274515</v>
      </c>
      <c r="AC115" s="112">
        <f t="shared" si="204"/>
        <v>1906.7537240703759</v>
      </c>
      <c r="AD115" s="112">
        <f t="shared" si="204"/>
        <v>2051.9387378125502</v>
      </c>
      <c r="AE115" s="112">
        <f t="shared" si="204"/>
        <v>1983.023873033191</v>
      </c>
      <c r="AF115" s="112">
        <f t="shared" si="204"/>
        <v>2134.0162873250524</v>
      </c>
      <c r="AG115" s="112">
        <f t="shared" si="204"/>
        <v>2062.3448279545191</v>
      </c>
      <c r="AH115" s="112">
        <f t="shared" si="204"/>
        <v>2219.3769388180549</v>
      </c>
      <c r="AI115" s="112">
        <f t="shared" si="204"/>
        <v>2144.8386210726999</v>
      </c>
      <c r="AJ115" s="112">
        <f t="shared" si="204"/>
        <v>2308.1520163707778</v>
      </c>
      <c r="AK115" s="112">
        <f t="shared" si="204"/>
        <v>2230.6321659156083</v>
      </c>
      <c r="AL115" s="112">
        <f t="shared" si="204"/>
        <v>2400.4780970256088</v>
      </c>
      <c r="AM115" s="112">
        <f t="shared" si="204"/>
        <v>2319.8574525522326</v>
      </c>
      <c r="AN115" s="112">
        <f t="shared" si="204"/>
        <v>2496.4972209066336</v>
      </c>
      <c r="AO115" s="112">
        <f t="shared" si="204"/>
        <v>2412.6517506543223</v>
      </c>
      <c r="AP115" s="112">
        <f t="shared" ref="AP115:BU115" si="205" xml:space="preserve"> $F111 * AP112 / $F110 * AP113 * AP114</f>
        <v>2596.3571097428985</v>
      </c>
      <c r="AQ115" s="112">
        <f t="shared" si="205"/>
        <v>2509.1578206804948</v>
      </c>
      <c r="AR115" s="112">
        <f t="shared" si="205"/>
        <v>2700.2113941326147</v>
      </c>
      <c r="AS115" s="112">
        <f t="shared" si="205"/>
        <v>2609.5241335077153</v>
      </c>
      <c r="AT115" s="112">
        <f t="shared" si="205"/>
        <v>2808.2198498979196</v>
      </c>
      <c r="AU115" s="112">
        <f t="shared" si="205"/>
        <v>2713.905098848024</v>
      </c>
      <c r="AV115" s="112">
        <f t="shared" si="205"/>
        <v>2920.5486438938365</v>
      </c>
      <c r="AW115" s="112">
        <f t="shared" si="205"/>
        <v>2822.4613028019453</v>
      </c>
      <c r="AX115" s="112">
        <f t="shared" si="205"/>
        <v>3112.0009433810337</v>
      </c>
      <c r="AY115" s="112">
        <f t="shared" si="205"/>
        <v>3011.4680809106167</v>
      </c>
      <c r="AZ115" s="112">
        <f t="shared" si="205"/>
        <v>3236.4809811162763</v>
      </c>
      <c r="BA115" s="112">
        <f t="shared" si="205"/>
        <v>3131.9268041470418</v>
      </c>
      <c r="BB115" s="112">
        <f t="shared" si="205"/>
        <v>3365.9402203609279</v>
      </c>
      <c r="BC115" s="112">
        <f t="shared" si="205"/>
        <v>3257.2038763129235</v>
      </c>
      <c r="BD115" s="112">
        <f t="shared" si="205"/>
        <v>3500.577829175365</v>
      </c>
      <c r="BE115" s="112">
        <f t="shared" si="205"/>
        <v>3387.4920313654411</v>
      </c>
      <c r="BF115" s="112">
        <f t="shared" si="205"/>
        <v>3640.6009423423798</v>
      </c>
      <c r="BG115" s="112">
        <f t="shared" si="205"/>
        <v>3522.9917126200589</v>
      </c>
      <c r="BH115" s="112">
        <f t="shared" si="205"/>
        <v>3786.224980036076</v>
      </c>
      <c r="BI115" s="112">
        <f t="shared" si="205"/>
        <v>3663.9113811248621</v>
      </c>
      <c r="BJ115" s="112">
        <f t="shared" si="205"/>
        <v>3937.6739792375192</v>
      </c>
      <c r="BK115" s="112">
        <f t="shared" si="205"/>
        <v>3810.4678363698567</v>
      </c>
      <c r="BL115" s="112">
        <f t="shared" si="205"/>
        <v>4095.1809384070211</v>
      </c>
      <c r="BM115" s="112">
        <f t="shared" si="205"/>
        <v>3962.8865498246519</v>
      </c>
      <c r="BN115" s="112">
        <f t="shared" si="205"/>
        <v>4258.9881759433019</v>
      </c>
      <c r="BO115" s="112">
        <f t="shared" si="205"/>
        <v>4121.4020118176386</v>
      </c>
      <c r="BP115" s="112">
        <f t="shared" si="205"/>
        <v>4429.3477029810347</v>
      </c>
      <c r="BQ115" s="112">
        <f t="shared" si="205"/>
        <v>4286.2580922903444</v>
      </c>
      <c r="BR115" s="112">
        <f t="shared" si="205"/>
        <v>4606.5216111002774</v>
      </c>
      <c r="BS115" s="112">
        <f t="shared" si="205"/>
        <v>0</v>
      </c>
      <c r="BT115" s="112">
        <f t="shared" si="205"/>
        <v>0</v>
      </c>
      <c r="BU115" s="112">
        <f t="shared" si="205"/>
        <v>0</v>
      </c>
      <c r="BV115" s="112">
        <f t="shared" ref="BV115" si="206" xml:space="preserve"> $F111 * BV112 / $F110 * BV113 * BV114</f>
        <v>0</v>
      </c>
      <c r="BW115" s="35">
        <v>0</v>
      </c>
    </row>
    <row r="117" spans="1:75" x14ac:dyDescent="0.2">
      <c r="B117" s="1" t="s">
        <v>111</v>
      </c>
    </row>
    <row r="118" spans="1:75" x14ac:dyDescent="0.2">
      <c r="E118" s="12" t="str">
        <f t="shared" ref="E118:AJ118" si="207" xml:space="preserve"> E$90</f>
        <v>Forecast PLT revenue</v>
      </c>
      <c r="F118" s="12">
        <f t="shared" si="207"/>
        <v>0</v>
      </c>
      <c r="G118" s="12" t="str">
        <f t="shared" si="207"/>
        <v>EUR 000s</v>
      </c>
      <c r="H118" s="12">
        <f t="shared" si="207"/>
        <v>3000449.5428920835</v>
      </c>
      <c r="I118" s="12">
        <f t="shared" si="207"/>
        <v>0</v>
      </c>
      <c r="J118" s="12">
        <f t="shared" si="207"/>
        <v>0</v>
      </c>
      <c r="K118" s="12">
        <f t="shared" si="207"/>
        <v>24513.010134843644</v>
      </c>
      <c r="L118" s="12">
        <f t="shared" si="207"/>
        <v>27065.439112660824</v>
      </c>
      <c r="M118" s="12">
        <f t="shared" si="207"/>
        <v>25285.831234635065</v>
      </c>
      <c r="N118" s="12">
        <f t="shared" si="207"/>
        <v>28107.737523131094</v>
      </c>
      <c r="O118" s="12">
        <f t="shared" si="207"/>
        <v>28267.365523890978</v>
      </c>
      <c r="P118" s="12">
        <f t="shared" si="207"/>
        <v>30773.176482030984</v>
      </c>
      <c r="Q118" s="12">
        <f t="shared" si="207"/>
        <v>27659.408676044237</v>
      </c>
      <c r="R118" s="12">
        <f t="shared" si="207"/>
        <v>29924.968956517758</v>
      </c>
      <c r="S118" s="12">
        <f t="shared" si="207"/>
        <v>29424.637340993329</v>
      </c>
      <c r="T118" s="12">
        <f t="shared" si="207"/>
        <v>30946.825738404626</v>
      </c>
      <c r="U118" s="12">
        <f t="shared" si="207"/>
        <v>29754.098638737283</v>
      </c>
      <c r="V118" s="12">
        <f t="shared" si="207"/>
        <v>32248.209757770634</v>
      </c>
      <c r="W118" s="12">
        <f t="shared" si="207"/>
        <v>31656.877251335332</v>
      </c>
      <c r="X118" s="12">
        <f t="shared" si="207"/>
        <v>34325.425968221287</v>
      </c>
      <c r="Y118" s="12">
        <f t="shared" si="207"/>
        <v>32694.887611239756</v>
      </c>
      <c r="Z118" s="12">
        <f t="shared" si="207"/>
        <v>35465.657744291202</v>
      </c>
      <c r="AA118" s="12">
        <f t="shared" si="207"/>
        <v>34002.68311568936</v>
      </c>
      <c r="AB118" s="12">
        <f t="shared" si="207"/>
        <v>36884.284054062853</v>
      </c>
      <c r="AC118" s="12">
        <f t="shared" si="207"/>
        <v>35362.790440316938</v>
      </c>
      <c r="AD118" s="12">
        <f t="shared" si="207"/>
        <v>39167.969046234728</v>
      </c>
      <c r="AE118" s="12">
        <f t="shared" si="207"/>
        <v>37560.125791437516</v>
      </c>
      <c r="AF118" s="12">
        <f t="shared" si="207"/>
        <v>40734.687808084127</v>
      </c>
      <c r="AG118" s="12">
        <f t="shared" si="207"/>
        <v>39062.530823095025</v>
      </c>
      <c r="AH118" s="12">
        <f t="shared" si="207"/>
        <v>42364.075320407501</v>
      </c>
      <c r="AI118" s="12">
        <f t="shared" si="207"/>
        <v>40625.032056018827</v>
      </c>
      <c r="AJ118" s="12">
        <f t="shared" si="207"/>
        <v>44058.638333223811</v>
      </c>
      <c r="AK118" s="12">
        <f t="shared" ref="AK118:BP118" si="208" xml:space="preserve"> AK$90</f>
        <v>42250.033338259578</v>
      </c>
      <c r="AL118" s="12">
        <f t="shared" si="208"/>
        <v>45820.983866552764</v>
      </c>
      <c r="AM118" s="12">
        <f t="shared" si="208"/>
        <v>43940.034671789967</v>
      </c>
      <c r="AN118" s="12">
        <f t="shared" si="208"/>
        <v>48322.178548205418</v>
      </c>
      <c r="AO118" s="12">
        <f t="shared" si="208"/>
        <v>46328.739179835364</v>
      </c>
      <c r="AP118" s="12">
        <f t="shared" si="208"/>
        <v>50255.065690133633</v>
      </c>
      <c r="AQ118" s="12">
        <f t="shared" si="208"/>
        <v>48181.888747028766</v>
      </c>
      <c r="AR118" s="12">
        <f t="shared" si="208"/>
        <v>52265.268317738984</v>
      </c>
      <c r="AS118" s="12">
        <f t="shared" si="208"/>
        <v>50109.164296909927</v>
      </c>
      <c r="AT118" s="12">
        <f t="shared" si="208"/>
        <v>54355.879050448551</v>
      </c>
      <c r="AU118" s="12">
        <f t="shared" si="208"/>
        <v>52113.530868786329</v>
      </c>
      <c r="AV118" s="12">
        <f t="shared" si="208"/>
        <v>56530.114212466491</v>
      </c>
      <c r="AW118" s="12">
        <f t="shared" si="208"/>
        <v>54198.072103537801</v>
      </c>
      <c r="AX118" s="12">
        <f t="shared" si="208"/>
        <v>59883.701967490117</v>
      </c>
      <c r="AY118" s="12">
        <f t="shared" si="208"/>
        <v>57418.584949034404</v>
      </c>
      <c r="AZ118" s="12">
        <f t="shared" si="208"/>
        <v>62279.050046189732</v>
      </c>
      <c r="BA118" s="12">
        <f t="shared" si="208"/>
        <v>59715.328346995797</v>
      </c>
      <c r="BB118" s="12">
        <f t="shared" si="208"/>
        <v>64770.212048037327</v>
      </c>
      <c r="BC118" s="12">
        <f t="shared" si="208"/>
        <v>62103.941480875634</v>
      </c>
      <c r="BD118" s="12">
        <f t="shared" si="208"/>
        <v>67361.020529958827</v>
      </c>
      <c r="BE118" s="12">
        <f t="shared" si="208"/>
        <v>64588.099140110666</v>
      </c>
      <c r="BF118" s="12">
        <f t="shared" si="208"/>
        <v>69806.317104733258</v>
      </c>
      <c r="BG118" s="12">
        <f t="shared" si="208"/>
        <v>66917.54483087211</v>
      </c>
      <c r="BH118" s="12">
        <f t="shared" si="208"/>
        <v>69960.358714062662</v>
      </c>
      <c r="BI118" s="12">
        <f t="shared" si="208"/>
        <v>72284.704574444491</v>
      </c>
      <c r="BJ118" s="12">
        <f t="shared" si="208"/>
        <v>72489.298645693052</v>
      </c>
      <c r="BK118" s="12">
        <f t="shared" si="208"/>
        <v>74901.281695352111</v>
      </c>
      <c r="BL118" s="12">
        <f t="shared" si="208"/>
        <v>75388.870591520783</v>
      </c>
      <c r="BM118" s="12">
        <f t="shared" si="208"/>
        <v>77897.332963166191</v>
      </c>
      <c r="BN118" s="12">
        <f t="shared" si="208"/>
        <v>78404.425415181628</v>
      </c>
      <c r="BO118" s="12">
        <f t="shared" si="208"/>
        <v>81013.226281692841</v>
      </c>
      <c r="BP118" s="12">
        <f t="shared" si="208"/>
        <v>81540.60243178891</v>
      </c>
      <c r="BQ118" s="12">
        <f t="shared" ref="BQ118:BV118" si="209" xml:space="preserve"> BQ$90</f>
        <v>81106.300069438206</v>
      </c>
      <c r="BR118" s="12">
        <f t="shared" si="209"/>
        <v>88012.01369043265</v>
      </c>
      <c r="BS118" s="12">
        <f t="shared" si="209"/>
        <v>0</v>
      </c>
      <c r="BT118" s="12">
        <f t="shared" si="209"/>
        <v>0</v>
      </c>
      <c r="BU118" s="12">
        <f t="shared" si="209"/>
        <v>0</v>
      </c>
      <c r="BV118" s="12">
        <f t="shared" si="209"/>
        <v>0</v>
      </c>
      <c r="BW118" s="35">
        <v>0</v>
      </c>
    </row>
    <row r="119" spans="1:75" x14ac:dyDescent="0.2">
      <c r="E119" s="12" t="str">
        <f t="shared" ref="E119:AJ119" si="210" xml:space="preserve"> E$103</f>
        <v>Forecast domestic retail revenue</v>
      </c>
      <c r="F119" s="12">
        <f t="shared" si="210"/>
        <v>0</v>
      </c>
      <c r="G119" s="12" t="str">
        <f t="shared" si="210"/>
        <v>EUR 000s</v>
      </c>
      <c r="H119" s="12">
        <f t="shared" si="210"/>
        <v>111364.08079943086</v>
      </c>
      <c r="I119" s="12">
        <f t="shared" si="210"/>
        <v>0</v>
      </c>
      <c r="J119" s="12">
        <f t="shared" si="210"/>
        <v>0</v>
      </c>
      <c r="K119" s="12">
        <f t="shared" si="210"/>
        <v>1257.0417625658586</v>
      </c>
      <c r="L119" s="12">
        <f t="shared" si="210"/>
        <v>1391.7369208139305</v>
      </c>
      <c r="M119" s="12">
        <f t="shared" si="210"/>
        <v>1176.1254376015133</v>
      </c>
      <c r="N119" s="12">
        <f t="shared" si="210"/>
        <v>1322.2817138639373</v>
      </c>
      <c r="O119" s="12">
        <f t="shared" si="210"/>
        <v>1275.4313212559455</v>
      </c>
      <c r="P119" s="12">
        <f t="shared" si="210"/>
        <v>1394.9915411935276</v>
      </c>
      <c r="Q119" s="12">
        <f t="shared" si="210"/>
        <v>1102.4622184785803</v>
      </c>
      <c r="R119" s="12">
        <f t="shared" si="210"/>
        <v>1200.9828921129067</v>
      </c>
      <c r="S119" s="12">
        <f t="shared" si="210"/>
        <v>1146.5607072177238</v>
      </c>
      <c r="T119" s="12">
        <f t="shared" si="210"/>
        <v>1187.4968265239356</v>
      </c>
      <c r="U119" s="12">
        <f t="shared" si="210"/>
        <v>1087.9953359413751</v>
      </c>
      <c r="V119" s="12">
        <f t="shared" si="210"/>
        <v>1187.7474854846796</v>
      </c>
      <c r="W119" s="12">
        <f t="shared" si="210"/>
        <v>1131.5151493790302</v>
      </c>
      <c r="X119" s="12">
        <f t="shared" si="210"/>
        <v>1235.2573849040668</v>
      </c>
      <c r="Y119" s="12">
        <f t="shared" si="210"/>
        <v>1161.223652860524</v>
      </c>
      <c r="Z119" s="12">
        <f t="shared" si="210"/>
        <v>1268.807585481708</v>
      </c>
      <c r="AA119" s="12">
        <f t="shared" si="210"/>
        <v>1207.672598974945</v>
      </c>
      <c r="AB119" s="12">
        <f t="shared" si="210"/>
        <v>1319.5598889009766</v>
      </c>
      <c r="AC119" s="12">
        <f t="shared" si="210"/>
        <v>1255.979502933943</v>
      </c>
      <c r="AD119" s="12">
        <f t="shared" si="210"/>
        <v>1427.4142021060054</v>
      </c>
      <c r="AE119" s="12">
        <f t="shared" si="210"/>
        <v>1359.5539264331574</v>
      </c>
      <c r="AF119" s="12">
        <f t="shared" si="210"/>
        <v>1484.5107701902459</v>
      </c>
      <c r="AG119" s="12">
        <f t="shared" si="210"/>
        <v>1413.936083490484</v>
      </c>
      <c r="AH119" s="12">
        <f t="shared" si="210"/>
        <v>1543.8912009978558</v>
      </c>
      <c r="AI119" s="12">
        <f t="shared" si="210"/>
        <v>1470.4935268301037</v>
      </c>
      <c r="AJ119" s="12">
        <f t="shared" si="210"/>
        <v>1605.6468490377706</v>
      </c>
      <c r="AK119" s="12">
        <f t="shared" ref="AK119:BP119" si="211" xml:space="preserve"> AK$103</f>
        <v>1529.3132679033081</v>
      </c>
      <c r="AL119" s="12">
        <f t="shared" si="211"/>
        <v>1669.8727229992815</v>
      </c>
      <c r="AM119" s="12">
        <f t="shared" si="211"/>
        <v>1590.4857986194404</v>
      </c>
      <c r="AN119" s="12">
        <f t="shared" si="211"/>
        <v>1782.2039289230038</v>
      </c>
      <c r="AO119" s="12">
        <f t="shared" si="211"/>
        <v>1697.1034651936411</v>
      </c>
      <c r="AP119" s="12">
        <f t="shared" si="211"/>
        <v>1853.4920860799241</v>
      </c>
      <c r="AQ119" s="12">
        <f t="shared" si="211"/>
        <v>1764.9876038013865</v>
      </c>
      <c r="AR119" s="12">
        <f t="shared" si="211"/>
        <v>1927.6317695231212</v>
      </c>
      <c r="AS119" s="12">
        <f t="shared" si="211"/>
        <v>1835.5871079534422</v>
      </c>
      <c r="AT119" s="12">
        <f t="shared" si="211"/>
        <v>2004.7370403040463</v>
      </c>
      <c r="AU119" s="12">
        <f t="shared" si="211"/>
        <v>1909.01059227158</v>
      </c>
      <c r="AV119" s="12">
        <f t="shared" si="211"/>
        <v>2084.926521916208</v>
      </c>
      <c r="AW119" s="12">
        <f t="shared" si="211"/>
        <v>1985.3710159624436</v>
      </c>
      <c r="AX119" s="12">
        <f t="shared" si="211"/>
        <v>2197.6074272617716</v>
      </c>
      <c r="AY119" s="12">
        <f t="shared" si="211"/>
        <v>2090.4645213201466</v>
      </c>
      <c r="AZ119" s="12">
        <f t="shared" si="211"/>
        <v>2285.5117243522432</v>
      </c>
      <c r="BA119" s="12">
        <f t="shared" si="211"/>
        <v>2174.0831021729532</v>
      </c>
      <c r="BB119" s="12">
        <f t="shared" si="211"/>
        <v>2376.9321933263332</v>
      </c>
      <c r="BC119" s="12">
        <f t="shared" si="211"/>
        <v>2261.0464262598716</v>
      </c>
      <c r="BD119" s="12">
        <f t="shared" si="211"/>
        <v>2472.009481059386</v>
      </c>
      <c r="BE119" s="12">
        <f t="shared" si="211"/>
        <v>2351.4882833102665</v>
      </c>
      <c r="BF119" s="12">
        <f t="shared" si="211"/>
        <v>2553.9151973585931</v>
      </c>
      <c r="BG119" s="12">
        <f t="shared" si="211"/>
        <v>2428.236987125902</v>
      </c>
      <c r="BH119" s="12">
        <f t="shared" si="211"/>
        <v>2476.3255561965452</v>
      </c>
      <c r="BI119" s="12">
        <f t="shared" si="211"/>
        <v>2708.6723928976685</v>
      </c>
      <c r="BJ119" s="12">
        <f t="shared" si="211"/>
        <v>2557.0187830050759</v>
      </c>
      <c r="BK119" s="12">
        <f t="shared" si="211"/>
        <v>2798.2958975714314</v>
      </c>
      <c r="BL119" s="12">
        <f t="shared" si="211"/>
        <v>2659.2995343252796</v>
      </c>
      <c r="BM119" s="12">
        <f t="shared" si="211"/>
        <v>2910.2277334742894</v>
      </c>
      <c r="BN119" s="12">
        <f t="shared" si="211"/>
        <v>2765.6715156982909</v>
      </c>
      <c r="BO119" s="12">
        <f t="shared" si="211"/>
        <v>3026.636842813261</v>
      </c>
      <c r="BP119" s="12">
        <f t="shared" si="211"/>
        <v>2876.2983763262232</v>
      </c>
      <c r="BQ119" s="12">
        <f t="shared" ref="BQ119:BV119" si="212" xml:space="preserve"> BQ$103</f>
        <v>2933.2603095605309</v>
      </c>
      <c r="BR119" s="12">
        <f t="shared" si="212"/>
        <v>3210.0391069892453</v>
      </c>
      <c r="BS119" s="12">
        <f t="shared" si="212"/>
        <v>0</v>
      </c>
      <c r="BT119" s="12">
        <f t="shared" si="212"/>
        <v>0</v>
      </c>
      <c r="BU119" s="12">
        <f t="shared" si="212"/>
        <v>0</v>
      </c>
      <c r="BV119" s="12">
        <f t="shared" si="212"/>
        <v>0</v>
      </c>
      <c r="BW119" s="35">
        <v>0</v>
      </c>
    </row>
    <row r="120" spans="1:75" x14ac:dyDescent="0.2">
      <c r="A120" s="1"/>
      <c r="D120" s="21"/>
      <c r="E120" s="8" t="str">
        <f t="shared" ref="E120:AJ120" si="213" xml:space="preserve"> E$115</f>
        <v>Forecast international retail revenue</v>
      </c>
      <c r="F120" s="8">
        <f t="shared" si="213"/>
        <v>0</v>
      </c>
      <c r="G120" s="8" t="str">
        <f t="shared" si="213"/>
        <v>EUR 000s</v>
      </c>
      <c r="H120" s="8">
        <f t="shared" si="213"/>
        <v>153852.75094846293</v>
      </c>
      <c r="I120" s="8">
        <f t="shared" si="213"/>
        <v>0</v>
      </c>
      <c r="J120" s="8">
        <f t="shared" si="213"/>
        <v>0</v>
      </c>
      <c r="K120" s="8">
        <f t="shared" si="213"/>
        <v>682.90693023043059</v>
      </c>
      <c r="L120" s="8">
        <f t="shared" si="213"/>
        <v>747.72428699114096</v>
      </c>
      <c r="M120" s="8">
        <f t="shared" si="213"/>
        <v>903.72841729572315</v>
      </c>
      <c r="N120" s="8">
        <f t="shared" si="213"/>
        <v>979.95117154979368</v>
      </c>
      <c r="O120" s="8">
        <f t="shared" si="213"/>
        <v>1075.3855266603841</v>
      </c>
      <c r="P120" s="8">
        <f t="shared" si="213"/>
        <v>1159.9734232272356</v>
      </c>
      <c r="Q120" s="8">
        <f t="shared" si="213"/>
        <v>1292.8638551519236</v>
      </c>
      <c r="R120" s="8">
        <f t="shared" si="213"/>
        <v>1385.1736699191595</v>
      </c>
      <c r="S120" s="8">
        <f t="shared" si="213"/>
        <v>1418.7897968145946</v>
      </c>
      <c r="T120" s="8">
        <f t="shared" si="213"/>
        <v>1522.5684344831855</v>
      </c>
      <c r="U120" s="8">
        <f t="shared" si="213"/>
        <v>1552.7212316420364</v>
      </c>
      <c r="V120" s="8">
        <f t="shared" si="213"/>
        <v>1668.7385023404627</v>
      </c>
      <c r="W120" s="8">
        <f t="shared" si="213"/>
        <v>1695.0971175807695</v>
      </c>
      <c r="X120" s="8">
        <f t="shared" si="213"/>
        <v>1824.1660661311494</v>
      </c>
      <c r="Y120" s="8">
        <f t="shared" si="213"/>
        <v>1762.9010022840007</v>
      </c>
      <c r="Z120" s="8">
        <f t="shared" si="213"/>
        <v>1897.1327087763955</v>
      </c>
      <c r="AA120" s="8">
        <f t="shared" si="213"/>
        <v>1833.417042375361</v>
      </c>
      <c r="AB120" s="8">
        <f t="shared" si="213"/>
        <v>1973.0180171274515</v>
      </c>
      <c r="AC120" s="8">
        <f t="shared" si="213"/>
        <v>1906.7537240703759</v>
      </c>
      <c r="AD120" s="8">
        <f t="shared" si="213"/>
        <v>2051.9387378125502</v>
      </c>
      <c r="AE120" s="8">
        <f t="shared" si="213"/>
        <v>1983.023873033191</v>
      </c>
      <c r="AF120" s="8">
        <f t="shared" si="213"/>
        <v>2134.0162873250524</v>
      </c>
      <c r="AG120" s="8">
        <f t="shared" si="213"/>
        <v>2062.3448279545191</v>
      </c>
      <c r="AH120" s="8">
        <f t="shared" si="213"/>
        <v>2219.3769388180549</v>
      </c>
      <c r="AI120" s="8">
        <f t="shared" si="213"/>
        <v>2144.8386210726999</v>
      </c>
      <c r="AJ120" s="8">
        <f t="shared" si="213"/>
        <v>2308.1520163707778</v>
      </c>
      <c r="AK120" s="8">
        <f t="shared" ref="AK120:BP120" si="214" xml:space="preserve"> AK$115</f>
        <v>2230.6321659156083</v>
      </c>
      <c r="AL120" s="8">
        <f t="shared" si="214"/>
        <v>2400.4780970256088</v>
      </c>
      <c r="AM120" s="8">
        <f t="shared" si="214"/>
        <v>2319.8574525522326</v>
      </c>
      <c r="AN120" s="8">
        <f t="shared" si="214"/>
        <v>2496.4972209066336</v>
      </c>
      <c r="AO120" s="8">
        <f t="shared" si="214"/>
        <v>2412.6517506543223</v>
      </c>
      <c r="AP120" s="8">
        <f t="shared" si="214"/>
        <v>2596.3571097428985</v>
      </c>
      <c r="AQ120" s="8">
        <f t="shared" si="214"/>
        <v>2509.1578206804948</v>
      </c>
      <c r="AR120" s="8">
        <f t="shared" si="214"/>
        <v>2700.2113941326147</v>
      </c>
      <c r="AS120" s="8">
        <f t="shared" si="214"/>
        <v>2609.5241335077153</v>
      </c>
      <c r="AT120" s="8">
        <f t="shared" si="214"/>
        <v>2808.2198498979196</v>
      </c>
      <c r="AU120" s="8">
        <f t="shared" si="214"/>
        <v>2713.905098848024</v>
      </c>
      <c r="AV120" s="8">
        <f t="shared" si="214"/>
        <v>2920.5486438938365</v>
      </c>
      <c r="AW120" s="8">
        <f t="shared" si="214"/>
        <v>2822.4613028019453</v>
      </c>
      <c r="AX120" s="8">
        <f t="shared" si="214"/>
        <v>3112.0009433810337</v>
      </c>
      <c r="AY120" s="8">
        <f t="shared" si="214"/>
        <v>3011.4680809106167</v>
      </c>
      <c r="AZ120" s="8">
        <f t="shared" si="214"/>
        <v>3236.4809811162763</v>
      </c>
      <c r="BA120" s="8">
        <f t="shared" si="214"/>
        <v>3131.9268041470418</v>
      </c>
      <c r="BB120" s="8">
        <f t="shared" si="214"/>
        <v>3365.9402203609279</v>
      </c>
      <c r="BC120" s="8">
        <f t="shared" si="214"/>
        <v>3257.2038763129235</v>
      </c>
      <c r="BD120" s="8">
        <f t="shared" si="214"/>
        <v>3500.577829175365</v>
      </c>
      <c r="BE120" s="8">
        <f t="shared" si="214"/>
        <v>3387.4920313654411</v>
      </c>
      <c r="BF120" s="8">
        <f t="shared" si="214"/>
        <v>3640.6009423423798</v>
      </c>
      <c r="BG120" s="8">
        <f t="shared" si="214"/>
        <v>3522.9917126200589</v>
      </c>
      <c r="BH120" s="8">
        <f t="shared" si="214"/>
        <v>3786.224980036076</v>
      </c>
      <c r="BI120" s="8">
        <f t="shared" si="214"/>
        <v>3663.9113811248621</v>
      </c>
      <c r="BJ120" s="8">
        <f t="shared" si="214"/>
        <v>3937.6739792375192</v>
      </c>
      <c r="BK120" s="8">
        <f t="shared" si="214"/>
        <v>3810.4678363698567</v>
      </c>
      <c r="BL120" s="8">
        <f t="shared" si="214"/>
        <v>4095.1809384070211</v>
      </c>
      <c r="BM120" s="8">
        <f t="shared" si="214"/>
        <v>3962.8865498246519</v>
      </c>
      <c r="BN120" s="8">
        <f t="shared" si="214"/>
        <v>4258.9881759433019</v>
      </c>
      <c r="BO120" s="8">
        <f t="shared" si="214"/>
        <v>4121.4020118176386</v>
      </c>
      <c r="BP120" s="8">
        <f t="shared" si="214"/>
        <v>4429.3477029810347</v>
      </c>
      <c r="BQ120" s="8">
        <f t="shared" ref="BQ120:BV120" si="215" xml:space="preserve"> BQ$115</f>
        <v>4286.2580922903444</v>
      </c>
      <c r="BR120" s="8">
        <f t="shared" si="215"/>
        <v>4606.5216111002774</v>
      </c>
      <c r="BS120" s="8">
        <f t="shared" si="215"/>
        <v>0</v>
      </c>
      <c r="BT120" s="8">
        <f t="shared" si="215"/>
        <v>0</v>
      </c>
      <c r="BU120" s="8">
        <f t="shared" si="215"/>
        <v>0</v>
      </c>
      <c r="BV120" s="8">
        <f t="shared" si="215"/>
        <v>0</v>
      </c>
    </row>
    <row r="121" spans="1:75" s="55" customFormat="1" x14ac:dyDescent="0.2">
      <c r="A121" s="99"/>
      <c r="B121" s="99"/>
      <c r="C121" s="100"/>
      <c r="D121" s="101"/>
      <c r="E121" s="46" t="s">
        <v>112</v>
      </c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</row>
    <row r="122" spans="1:75" x14ac:dyDescent="0.2">
      <c r="E122" s="98" t="s">
        <v>113</v>
      </c>
      <c r="F122" s="98"/>
      <c r="G122" s="98" t="s">
        <v>25</v>
      </c>
      <c r="H122" s="98">
        <f xml:space="preserve"> SUM(J122:BV122)</f>
        <v>3265666.3746399782</v>
      </c>
      <c r="I122" s="98"/>
      <c r="J122" s="98">
        <f>SUM(J118:J121)</f>
        <v>0</v>
      </c>
      <c r="K122" s="98">
        <f t="shared" ref="K122:AO122" si="216">SUM(K118:K121)</f>
        <v>26452.958827639934</v>
      </c>
      <c r="L122" s="98">
        <f t="shared" si="216"/>
        <v>29204.900320465898</v>
      </c>
      <c r="M122" s="98">
        <f t="shared" si="216"/>
        <v>27365.6850895323</v>
      </c>
      <c r="N122" s="98">
        <f t="shared" si="216"/>
        <v>30409.970408544825</v>
      </c>
      <c r="O122" s="98">
        <f t="shared" si="216"/>
        <v>30618.182371807306</v>
      </c>
      <c r="P122" s="98">
        <f t="shared" si="216"/>
        <v>33328.141446451751</v>
      </c>
      <c r="Q122" s="98">
        <f t="shared" si="216"/>
        <v>30054.734749674742</v>
      </c>
      <c r="R122" s="98">
        <f t="shared" si="216"/>
        <v>32511.125518549827</v>
      </c>
      <c r="S122" s="98">
        <f t="shared" si="216"/>
        <v>31989.987845025647</v>
      </c>
      <c r="T122" s="98">
        <f t="shared" si="216"/>
        <v>33656.890999411749</v>
      </c>
      <c r="U122" s="98">
        <f t="shared" si="216"/>
        <v>32394.815206320694</v>
      </c>
      <c r="V122" s="98">
        <f t="shared" si="216"/>
        <v>35104.695745595774</v>
      </c>
      <c r="W122" s="98">
        <f t="shared" si="216"/>
        <v>34483.489518295137</v>
      </c>
      <c r="X122" s="98">
        <f t="shared" si="216"/>
        <v>37384.849419256498</v>
      </c>
      <c r="Y122" s="98">
        <f t="shared" si="216"/>
        <v>35619.012266384278</v>
      </c>
      <c r="Z122" s="98">
        <f t="shared" si="216"/>
        <v>38631.598038549302</v>
      </c>
      <c r="AA122" s="98">
        <f t="shared" si="216"/>
        <v>37043.772757039667</v>
      </c>
      <c r="AB122" s="98">
        <f t="shared" si="216"/>
        <v>40176.861960091279</v>
      </c>
      <c r="AC122" s="98">
        <f t="shared" si="216"/>
        <v>38525.523667321257</v>
      </c>
      <c r="AD122" s="98">
        <f t="shared" si="216"/>
        <v>42647.321986153285</v>
      </c>
      <c r="AE122" s="98">
        <f t="shared" si="216"/>
        <v>40902.703590903868</v>
      </c>
      <c r="AF122" s="98">
        <f t="shared" si="216"/>
        <v>44353.214865599424</v>
      </c>
      <c r="AG122" s="98">
        <f t="shared" si="216"/>
        <v>42538.811734540031</v>
      </c>
      <c r="AH122" s="98">
        <f t="shared" si="216"/>
        <v>46127.343460223405</v>
      </c>
      <c r="AI122" s="98">
        <f t="shared" si="216"/>
        <v>44240.364203921628</v>
      </c>
      <c r="AJ122" s="98">
        <f t="shared" si="216"/>
        <v>47972.43719863236</v>
      </c>
      <c r="AK122" s="98">
        <f t="shared" si="216"/>
        <v>46009.978772078495</v>
      </c>
      <c r="AL122" s="98">
        <f t="shared" si="216"/>
        <v>49891.334686577655</v>
      </c>
      <c r="AM122" s="98">
        <f t="shared" si="216"/>
        <v>47850.377922961641</v>
      </c>
      <c r="AN122" s="98">
        <f t="shared" si="216"/>
        <v>52600.879698035053</v>
      </c>
      <c r="AO122" s="98">
        <f t="shared" si="216"/>
        <v>50438.49439568333</v>
      </c>
      <c r="AP122" s="98">
        <f t="shared" ref="AP122:BU122" si="217">SUM(AP118:AP121)</f>
        <v>54704.914885956459</v>
      </c>
      <c r="AQ122" s="98">
        <f t="shared" si="217"/>
        <v>52456.034171510648</v>
      </c>
      <c r="AR122" s="98">
        <f t="shared" si="217"/>
        <v>56893.111481394721</v>
      </c>
      <c r="AS122" s="98">
        <f t="shared" si="217"/>
        <v>54554.275538371083</v>
      </c>
      <c r="AT122" s="98">
        <f t="shared" si="217"/>
        <v>59168.835940650519</v>
      </c>
      <c r="AU122" s="98">
        <f t="shared" si="217"/>
        <v>56736.446559905933</v>
      </c>
      <c r="AV122" s="98">
        <f t="shared" si="217"/>
        <v>61535.589378276534</v>
      </c>
      <c r="AW122" s="98">
        <f t="shared" si="217"/>
        <v>59005.904422302192</v>
      </c>
      <c r="AX122" s="98">
        <f t="shared" si="217"/>
        <v>65193.31033813292</v>
      </c>
      <c r="AY122" s="98">
        <f t="shared" si="217"/>
        <v>62520.517551265162</v>
      </c>
      <c r="AZ122" s="98">
        <f t="shared" si="217"/>
        <v>67801.042751658242</v>
      </c>
      <c r="BA122" s="98">
        <f t="shared" si="217"/>
        <v>65021.338253315793</v>
      </c>
      <c r="BB122" s="98">
        <f t="shared" si="217"/>
        <v>70513.084461724589</v>
      </c>
      <c r="BC122" s="98">
        <f t="shared" si="217"/>
        <v>67622.191783448419</v>
      </c>
      <c r="BD122" s="98">
        <f t="shared" si="217"/>
        <v>73333.607840193581</v>
      </c>
      <c r="BE122" s="98">
        <f t="shared" si="217"/>
        <v>70327.079454786377</v>
      </c>
      <c r="BF122" s="98">
        <f t="shared" si="217"/>
        <v>76000.833244434238</v>
      </c>
      <c r="BG122" s="98">
        <f t="shared" si="217"/>
        <v>72868.773530618069</v>
      </c>
      <c r="BH122" s="98">
        <f t="shared" si="217"/>
        <v>76222.909250295284</v>
      </c>
      <c r="BI122" s="98">
        <f t="shared" si="217"/>
        <v>78657.288348467031</v>
      </c>
      <c r="BJ122" s="98">
        <f t="shared" si="217"/>
        <v>78983.991407935639</v>
      </c>
      <c r="BK122" s="98">
        <f t="shared" si="217"/>
        <v>81510.045429293401</v>
      </c>
      <c r="BL122" s="98">
        <f t="shared" si="217"/>
        <v>82143.351064253089</v>
      </c>
      <c r="BM122" s="98">
        <f t="shared" si="217"/>
        <v>84770.447246465119</v>
      </c>
      <c r="BN122" s="98">
        <f t="shared" si="217"/>
        <v>85429.08510682323</v>
      </c>
      <c r="BO122" s="98">
        <f t="shared" si="217"/>
        <v>88161.265136323738</v>
      </c>
      <c r="BP122" s="98">
        <f t="shared" si="217"/>
        <v>88846.248511096157</v>
      </c>
      <c r="BQ122" s="98">
        <f t="shared" si="217"/>
        <v>88325.81847128908</v>
      </c>
      <c r="BR122" s="98">
        <f t="shared" si="217"/>
        <v>95828.574408522181</v>
      </c>
      <c r="BS122" s="98">
        <f t="shared" si="217"/>
        <v>0</v>
      </c>
      <c r="BT122" s="98">
        <f t="shared" si="217"/>
        <v>0</v>
      </c>
      <c r="BU122" s="98">
        <f t="shared" si="217"/>
        <v>0</v>
      </c>
      <c r="BV122" s="98">
        <f t="shared" ref="BV122" si="218">SUM(BV118:BV121)</f>
        <v>0</v>
      </c>
      <c r="BW122" s="35">
        <v>0</v>
      </c>
    </row>
    <row r="125" spans="1:75" x14ac:dyDescent="0.2">
      <c r="A125" s="4" t="s">
        <v>145</v>
      </c>
    </row>
    <row r="127" spans="1:75" x14ac:dyDescent="0.2">
      <c r="E127" s="12" t="s">
        <v>146</v>
      </c>
      <c r="F127" s="102">
        <v>28</v>
      </c>
      <c r="G127" s="12" t="s">
        <v>147</v>
      </c>
    </row>
    <row r="128" spans="1:75" s="55" customFormat="1" x14ac:dyDescent="0.2">
      <c r="A128" s="99"/>
      <c r="B128" s="99"/>
      <c r="C128" s="100"/>
      <c r="D128" s="101"/>
      <c r="E128" s="46" t="s">
        <v>150</v>
      </c>
      <c r="F128" s="46"/>
      <c r="G128" s="46"/>
      <c r="H128" s="46"/>
      <c r="I128" s="46"/>
      <c r="J128" s="46"/>
      <c r="K128" s="46">
        <v>183</v>
      </c>
      <c r="L128" s="46">
        <v>182</v>
      </c>
      <c r="M128" s="46">
        <v>183</v>
      </c>
      <c r="N128" s="46">
        <v>182</v>
      </c>
      <c r="O128" s="46">
        <v>183</v>
      </c>
      <c r="P128" s="46">
        <v>182</v>
      </c>
      <c r="Q128" s="46">
        <v>183</v>
      </c>
      <c r="R128" s="46">
        <v>183</v>
      </c>
      <c r="S128" s="46">
        <v>183</v>
      </c>
      <c r="T128" s="46">
        <v>182</v>
      </c>
      <c r="U128" s="46">
        <v>183</v>
      </c>
      <c r="V128" s="46">
        <v>182</v>
      </c>
      <c r="W128" s="46">
        <v>183</v>
      </c>
      <c r="X128" s="46">
        <v>182</v>
      </c>
      <c r="Y128" s="46">
        <v>183</v>
      </c>
      <c r="Z128" s="46">
        <v>183</v>
      </c>
      <c r="AA128" s="46">
        <v>183</v>
      </c>
      <c r="AB128" s="46">
        <v>182</v>
      </c>
      <c r="AC128" s="46">
        <v>183</v>
      </c>
      <c r="AD128" s="46">
        <v>182</v>
      </c>
      <c r="AE128" s="46">
        <v>183</v>
      </c>
      <c r="AF128" s="46">
        <v>182</v>
      </c>
      <c r="AG128" s="46">
        <v>183</v>
      </c>
      <c r="AH128" s="46">
        <v>183</v>
      </c>
      <c r="AI128" s="46">
        <v>183</v>
      </c>
      <c r="AJ128" s="46">
        <v>182</v>
      </c>
      <c r="AK128" s="46">
        <v>183</v>
      </c>
      <c r="AL128" s="46">
        <v>182</v>
      </c>
      <c r="AM128" s="46">
        <v>183</v>
      </c>
      <c r="AN128" s="46">
        <v>182</v>
      </c>
      <c r="AO128" s="46">
        <v>183</v>
      </c>
      <c r="AP128" s="46">
        <v>183</v>
      </c>
      <c r="AQ128" s="46">
        <v>183</v>
      </c>
      <c r="AR128" s="46">
        <v>182</v>
      </c>
      <c r="AS128" s="46">
        <v>183</v>
      </c>
      <c r="AT128" s="46">
        <v>182</v>
      </c>
      <c r="AU128" s="46">
        <v>183</v>
      </c>
      <c r="AV128" s="46">
        <v>182</v>
      </c>
      <c r="AW128" s="46">
        <v>183</v>
      </c>
      <c r="AX128" s="46">
        <v>183</v>
      </c>
      <c r="AY128" s="46">
        <v>183</v>
      </c>
      <c r="AZ128" s="46">
        <v>182</v>
      </c>
      <c r="BA128" s="46">
        <v>183</v>
      </c>
      <c r="BB128" s="46">
        <v>182</v>
      </c>
      <c r="BC128" s="46">
        <v>183</v>
      </c>
      <c r="BD128" s="46">
        <v>182</v>
      </c>
      <c r="BE128" s="46">
        <v>183</v>
      </c>
      <c r="BF128" s="46">
        <v>183</v>
      </c>
      <c r="BG128" s="46">
        <v>183</v>
      </c>
      <c r="BH128" s="46">
        <v>182</v>
      </c>
      <c r="BI128" s="46">
        <v>183</v>
      </c>
      <c r="BJ128" s="46">
        <v>182</v>
      </c>
      <c r="BK128" s="46">
        <v>183</v>
      </c>
      <c r="BL128" s="46">
        <v>182</v>
      </c>
      <c r="BM128" s="46">
        <v>183</v>
      </c>
      <c r="BN128" s="46">
        <v>183</v>
      </c>
      <c r="BO128" s="46">
        <v>183</v>
      </c>
      <c r="BP128" s="46">
        <v>182</v>
      </c>
      <c r="BQ128" s="46">
        <v>183</v>
      </c>
      <c r="BR128" s="46">
        <v>182</v>
      </c>
      <c r="BS128" s="46">
        <v>183</v>
      </c>
      <c r="BT128" s="46">
        <v>182</v>
      </c>
      <c r="BU128" s="46">
        <v>183</v>
      </c>
      <c r="BV128" s="46">
        <v>183</v>
      </c>
    </row>
    <row r="129" spans="1:75" x14ac:dyDescent="0.2">
      <c r="E129" s="107" t="str">
        <f t="shared" ref="E129:J129" si="219" xml:space="preserve"> E$122</f>
        <v>Operating revenue</v>
      </c>
      <c r="F129" s="107">
        <f t="shared" si="219"/>
        <v>0</v>
      </c>
      <c r="G129" s="107" t="str">
        <f t="shared" si="219"/>
        <v>EUR 000s</v>
      </c>
      <c r="H129" s="107">
        <f t="shared" si="219"/>
        <v>3265666.3746399782</v>
      </c>
      <c r="I129" s="107">
        <f t="shared" si="219"/>
        <v>0</v>
      </c>
      <c r="J129" s="107">
        <f t="shared" si="219"/>
        <v>0</v>
      </c>
      <c r="K129" s="107">
        <f t="shared" ref="K129:AP129" si="220" xml:space="preserve"> K$122</f>
        <v>26452.958827639934</v>
      </c>
      <c r="L129" s="107">
        <f t="shared" si="220"/>
        <v>29204.900320465898</v>
      </c>
      <c r="M129" s="107">
        <f t="shared" si="220"/>
        <v>27365.6850895323</v>
      </c>
      <c r="N129" s="107">
        <f t="shared" si="220"/>
        <v>30409.970408544825</v>
      </c>
      <c r="O129" s="107">
        <f t="shared" si="220"/>
        <v>30618.182371807306</v>
      </c>
      <c r="P129" s="107">
        <f t="shared" si="220"/>
        <v>33328.141446451751</v>
      </c>
      <c r="Q129" s="107">
        <f t="shared" si="220"/>
        <v>30054.734749674742</v>
      </c>
      <c r="R129" s="107">
        <f t="shared" si="220"/>
        <v>32511.125518549827</v>
      </c>
      <c r="S129" s="107">
        <f t="shared" si="220"/>
        <v>31989.987845025647</v>
      </c>
      <c r="T129" s="107">
        <f t="shared" si="220"/>
        <v>33656.890999411749</v>
      </c>
      <c r="U129" s="107">
        <f t="shared" si="220"/>
        <v>32394.815206320694</v>
      </c>
      <c r="V129" s="107">
        <f t="shared" si="220"/>
        <v>35104.695745595774</v>
      </c>
      <c r="W129" s="107">
        <f t="shared" si="220"/>
        <v>34483.489518295137</v>
      </c>
      <c r="X129" s="107">
        <f t="shared" si="220"/>
        <v>37384.849419256498</v>
      </c>
      <c r="Y129" s="107">
        <f t="shared" si="220"/>
        <v>35619.012266384278</v>
      </c>
      <c r="Z129" s="107">
        <f t="shared" si="220"/>
        <v>38631.598038549302</v>
      </c>
      <c r="AA129" s="107">
        <f t="shared" si="220"/>
        <v>37043.772757039667</v>
      </c>
      <c r="AB129" s="107">
        <f t="shared" si="220"/>
        <v>40176.861960091279</v>
      </c>
      <c r="AC129" s="107">
        <f t="shared" si="220"/>
        <v>38525.523667321257</v>
      </c>
      <c r="AD129" s="107">
        <f t="shared" si="220"/>
        <v>42647.321986153285</v>
      </c>
      <c r="AE129" s="107">
        <f t="shared" si="220"/>
        <v>40902.703590903868</v>
      </c>
      <c r="AF129" s="107">
        <f t="shared" si="220"/>
        <v>44353.214865599424</v>
      </c>
      <c r="AG129" s="107">
        <f t="shared" si="220"/>
        <v>42538.811734540031</v>
      </c>
      <c r="AH129" s="107">
        <f t="shared" si="220"/>
        <v>46127.343460223405</v>
      </c>
      <c r="AI129" s="107">
        <f t="shared" si="220"/>
        <v>44240.364203921628</v>
      </c>
      <c r="AJ129" s="107">
        <f t="shared" si="220"/>
        <v>47972.43719863236</v>
      </c>
      <c r="AK129" s="107">
        <f t="shared" si="220"/>
        <v>46009.978772078495</v>
      </c>
      <c r="AL129" s="107">
        <f t="shared" si="220"/>
        <v>49891.334686577655</v>
      </c>
      <c r="AM129" s="107">
        <f t="shared" si="220"/>
        <v>47850.377922961641</v>
      </c>
      <c r="AN129" s="107">
        <f t="shared" si="220"/>
        <v>52600.879698035053</v>
      </c>
      <c r="AO129" s="107">
        <f t="shared" si="220"/>
        <v>50438.49439568333</v>
      </c>
      <c r="AP129" s="107">
        <f t="shared" si="220"/>
        <v>54704.914885956459</v>
      </c>
      <c r="AQ129" s="107">
        <f t="shared" ref="AQ129:BV129" si="221" xml:space="preserve"> AQ$122</f>
        <v>52456.034171510648</v>
      </c>
      <c r="AR129" s="107">
        <f t="shared" si="221"/>
        <v>56893.111481394721</v>
      </c>
      <c r="AS129" s="107">
        <f t="shared" si="221"/>
        <v>54554.275538371083</v>
      </c>
      <c r="AT129" s="107">
        <f t="shared" si="221"/>
        <v>59168.835940650519</v>
      </c>
      <c r="AU129" s="107">
        <f t="shared" si="221"/>
        <v>56736.446559905933</v>
      </c>
      <c r="AV129" s="107">
        <f t="shared" si="221"/>
        <v>61535.589378276534</v>
      </c>
      <c r="AW129" s="107">
        <f t="shared" si="221"/>
        <v>59005.904422302192</v>
      </c>
      <c r="AX129" s="107">
        <f t="shared" si="221"/>
        <v>65193.31033813292</v>
      </c>
      <c r="AY129" s="107">
        <f t="shared" si="221"/>
        <v>62520.517551265162</v>
      </c>
      <c r="AZ129" s="107">
        <f t="shared" si="221"/>
        <v>67801.042751658242</v>
      </c>
      <c r="BA129" s="107">
        <f t="shared" si="221"/>
        <v>65021.338253315793</v>
      </c>
      <c r="BB129" s="107">
        <f t="shared" si="221"/>
        <v>70513.084461724589</v>
      </c>
      <c r="BC129" s="107">
        <f t="shared" si="221"/>
        <v>67622.191783448419</v>
      </c>
      <c r="BD129" s="107">
        <f t="shared" si="221"/>
        <v>73333.607840193581</v>
      </c>
      <c r="BE129" s="107">
        <f t="shared" si="221"/>
        <v>70327.079454786377</v>
      </c>
      <c r="BF129" s="107">
        <f t="shared" si="221"/>
        <v>76000.833244434238</v>
      </c>
      <c r="BG129" s="107">
        <f t="shared" si="221"/>
        <v>72868.773530618069</v>
      </c>
      <c r="BH129" s="107">
        <f t="shared" si="221"/>
        <v>76222.909250295284</v>
      </c>
      <c r="BI129" s="107">
        <f t="shared" si="221"/>
        <v>78657.288348467031</v>
      </c>
      <c r="BJ129" s="107">
        <f t="shared" si="221"/>
        <v>78983.991407935639</v>
      </c>
      <c r="BK129" s="107">
        <f t="shared" si="221"/>
        <v>81510.045429293401</v>
      </c>
      <c r="BL129" s="107">
        <f t="shared" si="221"/>
        <v>82143.351064253089</v>
      </c>
      <c r="BM129" s="107">
        <f t="shared" si="221"/>
        <v>84770.447246465119</v>
      </c>
      <c r="BN129" s="107">
        <f t="shared" si="221"/>
        <v>85429.08510682323</v>
      </c>
      <c r="BO129" s="107">
        <f t="shared" si="221"/>
        <v>88161.265136323738</v>
      </c>
      <c r="BP129" s="107">
        <f t="shared" si="221"/>
        <v>88846.248511096157</v>
      </c>
      <c r="BQ129" s="107">
        <f t="shared" si="221"/>
        <v>88325.81847128908</v>
      </c>
      <c r="BR129" s="107">
        <f t="shared" si="221"/>
        <v>95828.574408522181</v>
      </c>
      <c r="BS129" s="107">
        <f t="shared" si="221"/>
        <v>0</v>
      </c>
      <c r="BT129" s="107">
        <f t="shared" si="221"/>
        <v>0</v>
      </c>
      <c r="BU129" s="107">
        <f t="shared" si="221"/>
        <v>0</v>
      </c>
      <c r="BV129" s="107">
        <f t="shared" si="221"/>
        <v>0</v>
      </c>
    </row>
    <row r="130" spans="1:75" x14ac:dyDescent="0.2">
      <c r="E130" s="157" t="str">
        <f xml:space="preserve"> Time!E$33</f>
        <v>Forecast period flag</v>
      </c>
      <c r="F130" s="157">
        <f xml:space="preserve"> Time!F$33</f>
        <v>0</v>
      </c>
      <c r="G130" s="157" t="str">
        <f xml:space="preserve"> Time!G$33</f>
        <v>flag</v>
      </c>
      <c r="H130" s="157">
        <f xml:space="preserve"> Time!H$33</f>
        <v>60</v>
      </c>
      <c r="I130" s="157">
        <f xml:space="preserve"> Time!I$33</f>
        <v>0</v>
      </c>
      <c r="J130" s="157">
        <f xml:space="preserve"> Time!J$33</f>
        <v>0</v>
      </c>
      <c r="K130" s="157">
        <f xml:space="preserve"> Time!K$33</f>
        <v>1</v>
      </c>
      <c r="L130" s="157">
        <f xml:space="preserve"> Time!L$33</f>
        <v>1</v>
      </c>
      <c r="M130" s="157">
        <f xml:space="preserve"> Time!M$33</f>
        <v>1</v>
      </c>
      <c r="N130" s="157">
        <f xml:space="preserve"> Time!N$33</f>
        <v>1</v>
      </c>
      <c r="O130" s="157">
        <f xml:space="preserve"> Time!O$33</f>
        <v>1</v>
      </c>
      <c r="P130" s="157">
        <f xml:space="preserve"> Time!P$33</f>
        <v>1</v>
      </c>
      <c r="Q130" s="157">
        <f xml:space="preserve"> Time!Q$33</f>
        <v>1</v>
      </c>
      <c r="R130" s="157">
        <f xml:space="preserve"> Time!R$33</f>
        <v>1</v>
      </c>
      <c r="S130" s="157">
        <f xml:space="preserve"> Time!S$33</f>
        <v>1</v>
      </c>
      <c r="T130" s="157">
        <f xml:space="preserve"> Time!T$33</f>
        <v>1</v>
      </c>
      <c r="U130" s="157">
        <f xml:space="preserve"> Time!U$33</f>
        <v>1</v>
      </c>
      <c r="V130" s="157">
        <f xml:space="preserve"> Time!V$33</f>
        <v>1</v>
      </c>
      <c r="W130" s="157">
        <f xml:space="preserve"> Time!W$33</f>
        <v>1</v>
      </c>
      <c r="X130" s="157">
        <f xml:space="preserve"> Time!X$33</f>
        <v>1</v>
      </c>
      <c r="Y130" s="157">
        <f xml:space="preserve"> Time!Y$33</f>
        <v>1</v>
      </c>
      <c r="Z130" s="157">
        <f xml:space="preserve"> Time!Z$33</f>
        <v>1</v>
      </c>
      <c r="AA130" s="157">
        <f xml:space="preserve"> Time!AA$33</f>
        <v>1</v>
      </c>
      <c r="AB130" s="157">
        <f xml:space="preserve"> Time!AB$33</f>
        <v>1</v>
      </c>
      <c r="AC130" s="157">
        <f xml:space="preserve"> Time!AC$33</f>
        <v>1</v>
      </c>
      <c r="AD130" s="157">
        <f xml:space="preserve"> Time!AD$33</f>
        <v>1</v>
      </c>
      <c r="AE130" s="157">
        <f xml:space="preserve"> Time!AE$33</f>
        <v>1</v>
      </c>
      <c r="AF130" s="157">
        <f xml:space="preserve"> Time!AF$33</f>
        <v>1</v>
      </c>
      <c r="AG130" s="157">
        <f xml:space="preserve"> Time!AG$33</f>
        <v>1</v>
      </c>
      <c r="AH130" s="157">
        <f xml:space="preserve"> Time!AH$33</f>
        <v>1</v>
      </c>
      <c r="AI130" s="157">
        <f xml:space="preserve"> Time!AI$33</f>
        <v>1</v>
      </c>
      <c r="AJ130" s="157">
        <f xml:space="preserve"> Time!AJ$33</f>
        <v>1</v>
      </c>
      <c r="AK130" s="157">
        <f xml:space="preserve"> Time!AK$33</f>
        <v>1</v>
      </c>
      <c r="AL130" s="157">
        <f xml:space="preserve"> Time!AL$33</f>
        <v>1</v>
      </c>
      <c r="AM130" s="157">
        <f xml:space="preserve"> Time!AM$33</f>
        <v>1</v>
      </c>
      <c r="AN130" s="157">
        <f xml:space="preserve"> Time!AN$33</f>
        <v>1</v>
      </c>
      <c r="AO130" s="157">
        <f xml:space="preserve"> Time!AO$33</f>
        <v>1</v>
      </c>
      <c r="AP130" s="157">
        <f xml:space="preserve"> Time!AP$33</f>
        <v>1</v>
      </c>
      <c r="AQ130" s="157">
        <f xml:space="preserve"> Time!AQ$33</f>
        <v>1</v>
      </c>
      <c r="AR130" s="157">
        <f xml:space="preserve"> Time!AR$33</f>
        <v>1</v>
      </c>
      <c r="AS130" s="157">
        <f xml:space="preserve"> Time!AS$33</f>
        <v>1</v>
      </c>
      <c r="AT130" s="157">
        <f xml:space="preserve"> Time!AT$33</f>
        <v>1</v>
      </c>
      <c r="AU130" s="157">
        <f xml:space="preserve"> Time!AU$33</f>
        <v>1</v>
      </c>
      <c r="AV130" s="157">
        <f xml:space="preserve"> Time!AV$33</f>
        <v>1</v>
      </c>
      <c r="AW130" s="157">
        <f xml:space="preserve"> Time!AW$33</f>
        <v>1</v>
      </c>
      <c r="AX130" s="157">
        <f xml:space="preserve"> Time!AX$33</f>
        <v>1</v>
      </c>
      <c r="AY130" s="157">
        <f xml:space="preserve"> Time!AY$33</f>
        <v>1</v>
      </c>
      <c r="AZ130" s="157">
        <f xml:space="preserve"> Time!AZ$33</f>
        <v>1</v>
      </c>
      <c r="BA130" s="157">
        <f xml:space="preserve"> Time!BA$33</f>
        <v>1</v>
      </c>
      <c r="BB130" s="157">
        <f xml:space="preserve"> Time!BB$33</f>
        <v>1</v>
      </c>
      <c r="BC130" s="157">
        <f xml:space="preserve"> Time!BC$33</f>
        <v>1</v>
      </c>
      <c r="BD130" s="157">
        <f xml:space="preserve"> Time!BD$33</f>
        <v>1</v>
      </c>
      <c r="BE130" s="157">
        <f xml:space="preserve"> Time!BE$33</f>
        <v>1</v>
      </c>
      <c r="BF130" s="157">
        <f xml:space="preserve"> Time!BF$33</f>
        <v>1</v>
      </c>
      <c r="BG130" s="157">
        <f xml:space="preserve"> Time!BG$33</f>
        <v>1</v>
      </c>
      <c r="BH130" s="157">
        <f xml:space="preserve"> Time!BH$33</f>
        <v>1</v>
      </c>
      <c r="BI130" s="157">
        <f xml:space="preserve"> Time!BI$33</f>
        <v>1</v>
      </c>
      <c r="BJ130" s="157">
        <f xml:space="preserve"> Time!BJ$33</f>
        <v>1</v>
      </c>
      <c r="BK130" s="157">
        <f xml:space="preserve"> Time!BK$33</f>
        <v>1</v>
      </c>
      <c r="BL130" s="157">
        <f xml:space="preserve"> Time!BL$33</f>
        <v>1</v>
      </c>
      <c r="BM130" s="157">
        <f xml:space="preserve"> Time!BM$33</f>
        <v>1</v>
      </c>
      <c r="BN130" s="157">
        <f xml:space="preserve"> Time!BN$33</f>
        <v>1</v>
      </c>
      <c r="BO130" s="157">
        <f xml:space="preserve"> Time!BO$33</f>
        <v>1</v>
      </c>
      <c r="BP130" s="157">
        <f xml:space="preserve"> Time!BP$33</f>
        <v>1</v>
      </c>
      <c r="BQ130" s="157">
        <f xml:space="preserve"> Time!BQ$33</f>
        <v>1</v>
      </c>
      <c r="BR130" s="157">
        <f xml:space="preserve"> Time!BR$33</f>
        <v>1</v>
      </c>
      <c r="BS130" s="157">
        <f xml:space="preserve"> Time!BS$33</f>
        <v>0</v>
      </c>
      <c r="BT130" s="157">
        <f xml:space="preserve"> Time!BT$33</f>
        <v>0</v>
      </c>
      <c r="BU130" s="157">
        <f xml:space="preserve"> Time!BU$33</f>
        <v>0</v>
      </c>
      <c r="BV130" s="157">
        <f xml:space="preserve"> Time!BV$33</f>
        <v>0</v>
      </c>
      <c r="BW130" s="35">
        <v>0</v>
      </c>
    </row>
    <row r="131" spans="1:75" x14ac:dyDescent="0.2">
      <c r="E131" s="12" t="s">
        <v>148</v>
      </c>
      <c r="G131" s="12" t="s">
        <v>25</v>
      </c>
      <c r="H131" s="12">
        <f xml:space="preserve"> SUM(J131:BV131)</f>
        <v>2764918.7646948691</v>
      </c>
      <c r="J131" s="12">
        <f xml:space="preserve"> IF(J130 = 1, (J128 - $F127) / J128 * J129, 0)</f>
        <v>0</v>
      </c>
      <c r="K131" s="12">
        <f t="shared" ref="K131:AP131" si="222" xml:space="preserve"> IF(K130 = 1, (K128 - $F127) / K128 * K129, 0)</f>
        <v>22405.511575323442</v>
      </c>
      <c r="L131" s="12">
        <f t="shared" si="222"/>
        <v>24711.838732701915</v>
      </c>
      <c r="M131" s="12">
        <f t="shared" si="222"/>
        <v>23178.585731571075</v>
      </c>
      <c r="N131" s="12">
        <f t="shared" si="222"/>
        <v>25731.513422614851</v>
      </c>
      <c r="O131" s="12">
        <f t="shared" si="222"/>
        <v>25933.433156448813</v>
      </c>
      <c r="P131" s="12">
        <f t="shared" si="222"/>
        <v>28200.735070074559</v>
      </c>
      <c r="Q131" s="12">
        <f t="shared" si="222"/>
        <v>25456.196099451285</v>
      </c>
      <c r="R131" s="12">
        <f t="shared" si="222"/>
        <v>27536.745657788106</v>
      </c>
      <c r="S131" s="12">
        <f t="shared" si="222"/>
        <v>27095.344896059978</v>
      </c>
      <c r="T131" s="12">
        <f t="shared" si="222"/>
        <v>28478.907768733017</v>
      </c>
      <c r="U131" s="12">
        <f t="shared" si="222"/>
        <v>27438.231458905509</v>
      </c>
      <c r="V131" s="12">
        <f t="shared" si="222"/>
        <v>29703.973323196424</v>
      </c>
      <c r="W131" s="12">
        <f t="shared" si="222"/>
        <v>29207.32718762703</v>
      </c>
      <c r="X131" s="12">
        <f t="shared" si="222"/>
        <v>31633.334123986268</v>
      </c>
      <c r="Y131" s="12">
        <f t="shared" si="222"/>
        <v>30169.108750216194</v>
      </c>
      <c r="Z131" s="12">
        <f t="shared" si="222"/>
        <v>32720.752437022635</v>
      </c>
      <c r="AA131" s="12">
        <f t="shared" si="222"/>
        <v>31375.873100224857</v>
      </c>
      <c r="AB131" s="12">
        <f t="shared" si="222"/>
        <v>33995.806273923386</v>
      </c>
      <c r="AC131" s="12">
        <f t="shared" si="222"/>
        <v>32630.908024233853</v>
      </c>
      <c r="AD131" s="12">
        <f t="shared" si="222"/>
        <v>36086.19552674509</v>
      </c>
      <c r="AE131" s="12">
        <f t="shared" si="222"/>
        <v>34644.366429454101</v>
      </c>
      <c r="AF131" s="12">
        <f t="shared" si="222"/>
        <v>37529.643347814897</v>
      </c>
      <c r="AG131" s="12">
        <f t="shared" si="222"/>
        <v>36030.141086632269</v>
      </c>
      <c r="AH131" s="12">
        <f t="shared" si="222"/>
        <v>39069.607848823107</v>
      </c>
      <c r="AI131" s="12">
        <f t="shared" si="222"/>
        <v>37471.346730097554</v>
      </c>
      <c r="AJ131" s="12">
        <f t="shared" si="222"/>
        <v>40592.06224499661</v>
      </c>
      <c r="AK131" s="12">
        <f t="shared" si="222"/>
        <v>38970.200599301461</v>
      </c>
      <c r="AL131" s="12">
        <f t="shared" si="222"/>
        <v>42215.744734796477</v>
      </c>
      <c r="AM131" s="12">
        <f t="shared" si="222"/>
        <v>40529.008623273527</v>
      </c>
      <c r="AN131" s="12">
        <f t="shared" si="222"/>
        <v>44508.436667568123</v>
      </c>
      <c r="AO131" s="12">
        <f t="shared" si="222"/>
        <v>42721.12913295583</v>
      </c>
      <c r="AP131" s="12">
        <f t="shared" si="222"/>
        <v>46334.763974444002</v>
      </c>
      <c r="AQ131" s="12">
        <f t="shared" ref="AQ131:BV131" si="223" xml:space="preserve"> IF(AQ130 = 1, (AQ128 - $F127) / AQ128 * AQ129, 0)</f>
        <v>44429.97429827405</v>
      </c>
      <c r="AR131" s="12">
        <f t="shared" si="223"/>
        <v>48140.325099641683</v>
      </c>
      <c r="AS131" s="12">
        <f t="shared" si="223"/>
        <v>46207.173270205021</v>
      </c>
      <c r="AT131" s="12">
        <f t="shared" si="223"/>
        <v>50065.938103627363</v>
      </c>
      <c r="AU131" s="12">
        <f t="shared" si="223"/>
        <v>48055.460201013222</v>
      </c>
      <c r="AV131" s="12">
        <f t="shared" si="223"/>
        <v>52068.57562777245</v>
      </c>
      <c r="AW131" s="12">
        <f t="shared" si="223"/>
        <v>49977.678609053772</v>
      </c>
      <c r="AX131" s="12">
        <f t="shared" si="223"/>
        <v>55218.377608801107</v>
      </c>
      <c r="AY131" s="12">
        <f t="shared" si="223"/>
        <v>52954.536723749181</v>
      </c>
      <c r="AZ131" s="12">
        <f t="shared" si="223"/>
        <v>57370.113097556976</v>
      </c>
      <c r="BA131" s="12">
        <f t="shared" si="223"/>
        <v>55072.718192699169</v>
      </c>
      <c r="BB131" s="12">
        <f t="shared" si="223"/>
        <v>59664.917621459266</v>
      </c>
      <c r="BC131" s="12">
        <f t="shared" si="223"/>
        <v>57275.626920407136</v>
      </c>
      <c r="BD131" s="12">
        <f t="shared" si="223"/>
        <v>62051.514326317643</v>
      </c>
      <c r="BE131" s="12">
        <f t="shared" si="223"/>
        <v>59566.651997223438</v>
      </c>
      <c r="BF131" s="12">
        <f t="shared" si="223"/>
        <v>64372.290452936104</v>
      </c>
      <c r="BG131" s="12">
        <f t="shared" si="223"/>
        <v>61719.452990414218</v>
      </c>
      <c r="BH131" s="12">
        <f t="shared" si="223"/>
        <v>64496.307827172932</v>
      </c>
      <c r="BI131" s="12">
        <f t="shared" si="223"/>
        <v>66622.293409903767</v>
      </c>
      <c r="BJ131" s="12">
        <f t="shared" si="223"/>
        <v>66832.608114407078</v>
      </c>
      <c r="BK131" s="12">
        <f t="shared" si="223"/>
        <v>69038.563068527204</v>
      </c>
      <c r="BL131" s="12">
        <f t="shared" si="223"/>
        <v>69505.912438983389</v>
      </c>
      <c r="BM131" s="12">
        <f t="shared" si="223"/>
        <v>71800.105591268279</v>
      </c>
      <c r="BN131" s="12">
        <f t="shared" si="223"/>
        <v>72357.968259877598</v>
      </c>
      <c r="BO131" s="12">
        <f t="shared" si="223"/>
        <v>74672.109814919022</v>
      </c>
      <c r="BP131" s="12">
        <f t="shared" si="223"/>
        <v>75177.594894004433</v>
      </c>
      <c r="BQ131" s="12">
        <f t="shared" si="223"/>
        <v>74811.485590436117</v>
      </c>
      <c r="BR131" s="12">
        <f t="shared" si="223"/>
        <v>81085.71680721108</v>
      </c>
      <c r="BS131" s="12">
        <f t="shared" si="223"/>
        <v>0</v>
      </c>
      <c r="BT131" s="12">
        <f t="shared" si="223"/>
        <v>0</v>
      </c>
      <c r="BU131" s="12">
        <f t="shared" si="223"/>
        <v>0</v>
      </c>
      <c r="BV131" s="12">
        <f t="shared" si="223"/>
        <v>0</v>
      </c>
    </row>
    <row r="133" spans="1:75" x14ac:dyDescent="0.2">
      <c r="E133" s="180" t="str">
        <f xml:space="preserve"> E$143</f>
        <v>Accounts receivable balance BEG</v>
      </c>
      <c r="F133" s="180">
        <f t="shared" ref="F133:BQ133" si="224" xml:space="preserve"> F$143</f>
        <v>0</v>
      </c>
      <c r="G133" s="180" t="str">
        <f t="shared" si="224"/>
        <v>EUR 000s</v>
      </c>
      <c r="H133" s="180">
        <f t="shared" si="224"/>
        <v>0</v>
      </c>
      <c r="I133" s="180">
        <f t="shared" si="224"/>
        <v>0</v>
      </c>
      <c r="J133" s="180">
        <f t="shared" si="224"/>
        <v>0</v>
      </c>
      <c r="K133" s="180">
        <f t="shared" si="224"/>
        <v>4600</v>
      </c>
      <c r="L133" s="180">
        <f t="shared" si="224"/>
        <v>4047.4472523164914</v>
      </c>
      <c r="M133" s="180">
        <f t="shared" si="224"/>
        <v>4493.061587763983</v>
      </c>
      <c r="N133" s="180">
        <f t="shared" si="224"/>
        <v>4187.0993579612259</v>
      </c>
      <c r="O133" s="180">
        <f t="shared" si="224"/>
        <v>4678.4569859299736</v>
      </c>
      <c r="P133" s="180">
        <f t="shared" si="224"/>
        <v>4684.7492153584935</v>
      </c>
      <c r="Q133" s="180">
        <f t="shared" si="224"/>
        <v>5127.4063763771992</v>
      </c>
      <c r="R133" s="180">
        <f t="shared" si="224"/>
        <v>4598.5386502234542</v>
      </c>
      <c r="S133" s="180">
        <f t="shared" si="224"/>
        <v>4974.3798607617173</v>
      </c>
      <c r="T133" s="180">
        <f t="shared" si="224"/>
        <v>4894.6429489656693</v>
      </c>
      <c r="U133" s="180">
        <f t="shared" si="224"/>
        <v>5177.9832306787284</v>
      </c>
      <c r="V133" s="180">
        <f t="shared" si="224"/>
        <v>4956.5837474151849</v>
      </c>
      <c r="W133" s="180">
        <f t="shared" si="224"/>
        <v>5400.7224223993471</v>
      </c>
      <c r="X133" s="180">
        <f t="shared" si="224"/>
        <v>5276.1623306681067</v>
      </c>
      <c r="Y133" s="180">
        <f t="shared" si="224"/>
        <v>5751.5152952702265</v>
      </c>
      <c r="Z133" s="180">
        <f t="shared" si="224"/>
        <v>5449.9035161680877</v>
      </c>
      <c r="AA133" s="180">
        <f t="shared" si="224"/>
        <v>5910.8456015266638</v>
      </c>
      <c r="AB133" s="180">
        <f t="shared" si="224"/>
        <v>5667.8996568148068</v>
      </c>
      <c r="AC133" s="180">
        <f t="shared" si="224"/>
        <v>6181.0556861678924</v>
      </c>
      <c r="AD133" s="180">
        <f t="shared" si="224"/>
        <v>5894.6156430874034</v>
      </c>
      <c r="AE133" s="180">
        <f t="shared" si="224"/>
        <v>6561.1264594081949</v>
      </c>
      <c r="AF133" s="180">
        <f t="shared" si="224"/>
        <v>6258.3371614497664</v>
      </c>
      <c r="AG133" s="180">
        <f t="shared" si="224"/>
        <v>6823.5715177845268</v>
      </c>
      <c r="AH133" s="180">
        <f t="shared" si="224"/>
        <v>6508.670647907762</v>
      </c>
      <c r="AI133" s="180">
        <f t="shared" si="224"/>
        <v>7057.7356114002978</v>
      </c>
      <c r="AJ133" s="180">
        <f t="shared" si="224"/>
        <v>6769.0174738240748</v>
      </c>
      <c r="AK133" s="180">
        <f t="shared" si="224"/>
        <v>7380.37495363575</v>
      </c>
      <c r="AL133" s="180">
        <f t="shared" si="224"/>
        <v>7039.7781727770343</v>
      </c>
      <c r="AM133" s="180">
        <f t="shared" si="224"/>
        <v>7675.5899517811777</v>
      </c>
      <c r="AN133" s="180">
        <f t="shared" si="224"/>
        <v>7321.3692996881146</v>
      </c>
      <c r="AO133" s="180">
        <f t="shared" si="224"/>
        <v>8092.4430304669295</v>
      </c>
      <c r="AP133" s="180">
        <f t="shared" si="224"/>
        <v>7717.3652627275005</v>
      </c>
      <c r="AQ133" s="180">
        <f t="shared" si="224"/>
        <v>8370.1509115124572</v>
      </c>
      <c r="AR133" s="180">
        <f t="shared" si="224"/>
        <v>8026.0598732365979</v>
      </c>
      <c r="AS133" s="180">
        <f t="shared" si="224"/>
        <v>8752.7863817530379</v>
      </c>
      <c r="AT133" s="180">
        <f t="shared" si="224"/>
        <v>8347.1022681660615</v>
      </c>
      <c r="AU133" s="180">
        <f t="shared" si="224"/>
        <v>9102.8978370231489</v>
      </c>
      <c r="AV133" s="180">
        <f t="shared" si="224"/>
        <v>8680.986358892711</v>
      </c>
      <c r="AW133" s="180">
        <f t="shared" si="224"/>
        <v>9467.0137505040839</v>
      </c>
      <c r="AX133" s="180">
        <f t="shared" si="224"/>
        <v>9028.225813248413</v>
      </c>
      <c r="AY133" s="180">
        <f t="shared" si="224"/>
        <v>9974.9327293318056</v>
      </c>
      <c r="AZ133" s="180">
        <f t="shared" si="224"/>
        <v>9565.9808275159812</v>
      </c>
      <c r="BA133" s="180">
        <f t="shared" si="224"/>
        <v>10430.929654101259</v>
      </c>
      <c r="BB133" s="180">
        <f t="shared" si="224"/>
        <v>9948.6200606166312</v>
      </c>
      <c r="BC133" s="180">
        <f t="shared" si="224"/>
        <v>10848.16684026533</v>
      </c>
      <c r="BD133" s="180">
        <f t="shared" si="224"/>
        <v>10346.564863041276</v>
      </c>
      <c r="BE133" s="180">
        <f t="shared" si="224"/>
        <v>11282.093513875938</v>
      </c>
      <c r="BF133" s="180">
        <f t="shared" si="224"/>
        <v>10760.427457562939</v>
      </c>
      <c r="BG133" s="180">
        <f t="shared" si="224"/>
        <v>11628.542791498126</v>
      </c>
      <c r="BH133" s="180">
        <f t="shared" si="224"/>
        <v>11149.320540203844</v>
      </c>
      <c r="BI133" s="180">
        <f t="shared" si="224"/>
        <v>11726.601423122353</v>
      </c>
      <c r="BJ133" s="180">
        <f t="shared" si="224"/>
        <v>12034.994938563264</v>
      </c>
      <c r="BK133" s="180">
        <f t="shared" si="224"/>
        <v>12151.383293528561</v>
      </c>
      <c r="BL133" s="180">
        <f t="shared" si="224"/>
        <v>12471.482360766197</v>
      </c>
      <c r="BM133" s="180">
        <f t="shared" si="224"/>
        <v>12637.4386252697</v>
      </c>
      <c r="BN133" s="180">
        <f t="shared" si="224"/>
        <v>12970.34165519684</v>
      </c>
      <c r="BO133" s="180">
        <f t="shared" si="224"/>
        <v>13071.116846945632</v>
      </c>
      <c r="BP133" s="180">
        <f t="shared" si="224"/>
        <v>13489.155321404716</v>
      </c>
      <c r="BQ133" s="180">
        <f t="shared" si="224"/>
        <v>13668.653617091724</v>
      </c>
      <c r="BR133" s="180">
        <f t="shared" ref="BR133:BV133" si="225" xml:space="preserve"> BR$143</f>
        <v>13514.332880852962</v>
      </c>
      <c r="BS133" s="180">
        <f t="shared" si="225"/>
        <v>14742.857601311101</v>
      </c>
      <c r="BT133" s="180">
        <f t="shared" si="225"/>
        <v>0</v>
      </c>
      <c r="BU133" s="180">
        <f t="shared" si="225"/>
        <v>0</v>
      </c>
      <c r="BV133" s="180">
        <f t="shared" si="225"/>
        <v>0</v>
      </c>
    </row>
    <row r="134" spans="1:75" x14ac:dyDescent="0.2">
      <c r="E134" s="107" t="str">
        <f t="shared" ref="E134:J134" si="226" xml:space="preserve"> E$131</f>
        <v>Cash in from current period invoices</v>
      </c>
      <c r="F134" s="107">
        <f t="shared" si="226"/>
        <v>0</v>
      </c>
      <c r="G134" s="107" t="str">
        <f t="shared" si="226"/>
        <v>EUR 000s</v>
      </c>
      <c r="H134" s="107">
        <f t="shared" si="226"/>
        <v>2764918.7646948691</v>
      </c>
      <c r="I134" s="107">
        <f t="shared" si="226"/>
        <v>0</v>
      </c>
      <c r="J134" s="107">
        <f t="shared" si="226"/>
        <v>0</v>
      </c>
      <c r="K134" s="107">
        <f t="shared" ref="K134:AP134" si="227" xml:space="preserve"> K$131</f>
        <v>22405.511575323442</v>
      </c>
      <c r="L134" s="107">
        <f t="shared" si="227"/>
        <v>24711.838732701915</v>
      </c>
      <c r="M134" s="107">
        <f t="shared" si="227"/>
        <v>23178.585731571075</v>
      </c>
      <c r="N134" s="107">
        <f t="shared" si="227"/>
        <v>25731.513422614851</v>
      </c>
      <c r="O134" s="107">
        <f t="shared" si="227"/>
        <v>25933.433156448813</v>
      </c>
      <c r="P134" s="107">
        <f t="shared" si="227"/>
        <v>28200.735070074559</v>
      </c>
      <c r="Q134" s="107">
        <f t="shared" si="227"/>
        <v>25456.196099451285</v>
      </c>
      <c r="R134" s="107">
        <f t="shared" si="227"/>
        <v>27536.745657788106</v>
      </c>
      <c r="S134" s="107">
        <f t="shared" si="227"/>
        <v>27095.344896059978</v>
      </c>
      <c r="T134" s="107">
        <f t="shared" si="227"/>
        <v>28478.907768733017</v>
      </c>
      <c r="U134" s="107">
        <f t="shared" si="227"/>
        <v>27438.231458905509</v>
      </c>
      <c r="V134" s="107">
        <f t="shared" si="227"/>
        <v>29703.973323196424</v>
      </c>
      <c r="W134" s="107">
        <f t="shared" si="227"/>
        <v>29207.32718762703</v>
      </c>
      <c r="X134" s="107">
        <f t="shared" si="227"/>
        <v>31633.334123986268</v>
      </c>
      <c r="Y134" s="107">
        <f t="shared" si="227"/>
        <v>30169.108750216194</v>
      </c>
      <c r="Z134" s="107">
        <f t="shared" si="227"/>
        <v>32720.752437022635</v>
      </c>
      <c r="AA134" s="107">
        <f t="shared" si="227"/>
        <v>31375.873100224857</v>
      </c>
      <c r="AB134" s="107">
        <f t="shared" si="227"/>
        <v>33995.806273923386</v>
      </c>
      <c r="AC134" s="107">
        <f t="shared" si="227"/>
        <v>32630.908024233853</v>
      </c>
      <c r="AD134" s="107">
        <f t="shared" si="227"/>
        <v>36086.19552674509</v>
      </c>
      <c r="AE134" s="107">
        <f t="shared" si="227"/>
        <v>34644.366429454101</v>
      </c>
      <c r="AF134" s="107">
        <f t="shared" si="227"/>
        <v>37529.643347814897</v>
      </c>
      <c r="AG134" s="107">
        <f t="shared" si="227"/>
        <v>36030.141086632269</v>
      </c>
      <c r="AH134" s="107">
        <f t="shared" si="227"/>
        <v>39069.607848823107</v>
      </c>
      <c r="AI134" s="107">
        <f t="shared" si="227"/>
        <v>37471.346730097554</v>
      </c>
      <c r="AJ134" s="107">
        <f t="shared" si="227"/>
        <v>40592.06224499661</v>
      </c>
      <c r="AK134" s="107">
        <f t="shared" si="227"/>
        <v>38970.200599301461</v>
      </c>
      <c r="AL134" s="107">
        <f t="shared" si="227"/>
        <v>42215.744734796477</v>
      </c>
      <c r="AM134" s="107">
        <f t="shared" si="227"/>
        <v>40529.008623273527</v>
      </c>
      <c r="AN134" s="107">
        <f t="shared" si="227"/>
        <v>44508.436667568123</v>
      </c>
      <c r="AO134" s="107">
        <f t="shared" si="227"/>
        <v>42721.12913295583</v>
      </c>
      <c r="AP134" s="107">
        <f t="shared" si="227"/>
        <v>46334.763974444002</v>
      </c>
      <c r="AQ134" s="107">
        <f t="shared" ref="AQ134:BV134" si="228" xml:space="preserve"> AQ$131</f>
        <v>44429.97429827405</v>
      </c>
      <c r="AR134" s="107">
        <f t="shared" si="228"/>
        <v>48140.325099641683</v>
      </c>
      <c r="AS134" s="107">
        <f t="shared" si="228"/>
        <v>46207.173270205021</v>
      </c>
      <c r="AT134" s="107">
        <f t="shared" si="228"/>
        <v>50065.938103627363</v>
      </c>
      <c r="AU134" s="107">
        <f t="shared" si="228"/>
        <v>48055.460201013222</v>
      </c>
      <c r="AV134" s="107">
        <f t="shared" si="228"/>
        <v>52068.57562777245</v>
      </c>
      <c r="AW134" s="107">
        <f t="shared" si="228"/>
        <v>49977.678609053772</v>
      </c>
      <c r="AX134" s="107">
        <f t="shared" si="228"/>
        <v>55218.377608801107</v>
      </c>
      <c r="AY134" s="107">
        <f t="shared" si="228"/>
        <v>52954.536723749181</v>
      </c>
      <c r="AZ134" s="107">
        <f t="shared" si="228"/>
        <v>57370.113097556976</v>
      </c>
      <c r="BA134" s="107">
        <f t="shared" si="228"/>
        <v>55072.718192699169</v>
      </c>
      <c r="BB134" s="107">
        <f t="shared" si="228"/>
        <v>59664.917621459266</v>
      </c>
      <c r="BC134" s="107">
        <f t="shared" si="228"/>
        <v>57275.626920407136</v>
      </c>
      <c r="BD134" s="107">
        <f t="shared" si="228"/>
        <v>62051.514326317643</v>
      </c>
      <c r="BE134" s="107">
        <f t="shared" si="228"/>
        <v>59566.651997223438</v>
      </c>
      <c r="BF134" s="107">
        <f t="shared" si="228"/>
        <v>64372.290452936104</v>
      </c>
      <c r="BG134" s="107">
        <f t="shared" si="228"/>
        <v>61719.452990414218</v>
      </c>
      <c r="BH134" s="107">
        <f t="shared" si="228"/>
        <v>64496.307827172932</v>
      </c>
      <c r="BI134" s="107">
        <f t="shared" si="228"/>
        <v>66622.293409903767</v>
      </c>
      <c r="BJ134" s="107">
        <f t="shared" si="228"/>
        <v>66832.608114407078</v>
      </c>
      <c r="BK134" s="107">
        <f t="shared" si="228"/>
        <v>69038.563068527204</v>
      </c>
      <c r="BL134" s="107">
        <f t="shared" si="228"/>
        <v>69505.912438983389</v>
      </c>
      <c r="BM134" s="107">
        <f t="shared" si="228"/>
        <v>71800.105591268279</v>
      </c>
      <c r="BN134" s="107">
        <f t="shared" si="228"/>
        <v>72357.968259877598</v>
      </c>
      <c r="BO134" s="107">
        <f t="shared" si="228"/>
        <v>74672.109814919022</v>
      </c>
      <c r="BP134" s="107">
        <f t="shared" si="228"/>
        <v>75177.594894004433</v>
      </c>
      <c r="BQ134" s="107">
        <f t="shared" si="228"/>
        <v>74811.485590436117</v>
      </c>
      <c r="BR134" s="107">
        <f t="shared" si="228"/>
        <v>81085.71680721108</v>
      </c>
      <c r="BS134" s="107">
        <f t="shared" si="228"/>
        <v>0</v>
      </c>
      <c r="BT134" s="107">
        <f t="shared" si="228"/>
        <v>0</v>
      </c>
      <c r="BU134" s="107">
        <f t="shared" si="228"/>
        <v>0</v>
      </c>
      <c r="BV134" s="107">
        <f t="shared" si="228"/>
        <v>0</v>
      </c>
    </row>
    <row r="135" spans="1:75" x14ac:dyDescent="0.2">
      <c r="E135" s="12" t="s">
        <v>149</v>
      </c>
      <c r="G135" s="12" t="s">
        <v>25</v>
      </c>
      <c r="H135" s="12">
        <f xml:space="preserve"> SUM(J135:BV135)</f>
        <v>3270266.3746399777</v>
      </c>
      <c r="J135" s="12">
        <f xml:space="preserve"> SUM(J133:J134)</f>
        <v>0</v>
      </c>
      <c r="K135" s="12">
        <f t="shared" ref="K135:AP135" si="229" xml:space="preserve"> SUM(K133:K134)</f>
        <v>27005.511575323442</v>
      </c>
      <c r="L135" s="12">
        <f t="shared" si="229"/>
        <v>28759.285985018407</v>
      </c>
      <c r="M135" s="12">
        <f t="shared" si="229"/>
        <v>27671.647319335058</v>
      </c>
      <c r="N135" s="12">
        <f t="shared" si="229"/>
        <v>29918.612780576077</v>
      </c>
      <c r="O135" s="12">
        <f t="shared" si="229"/>
        <v>30611.890142378787</v>
      </c>
      <c r="P135" s="12">
        <f t="shared" si="229"/>
        <v>32885.484285433049</v>
      </c>
      <c r="Q135" s="12">
        <f t="shared" si="229"/>
        <v>30583.602475828484</v>
      </c>
      <c r="R135" s="12">
        <f t="shared" si="229"/>
        <v>32135.28430801156</v>
      </c>
      <c r="S135" s="12">
        <f t="shared" si="229"/>
        <v>32069.724756821695</v>
      </c>
      <c r="T135" s="12">
        <f t="shared" si="229"/>
        <v>33373.550717698687</v>
      </c>
      <c r="U135" s="12">
        <f t="shared" si="229"/>
        <v>32616.214689584238</v>
      </c>
      <c r="V135" s="12">
        <f t="shared" si="229"/>
        <v>34660.557070611612</v>
      </c>
      <c r="W135" s="12">
        <f t="shared" si="229"/>
        <v>34608.049610026377</v>
      </c>
      <c r="X135" s="12">
        <f t="shared" si="229"/>
        <v>36909.496454654378</v>
      </c>
      <c r="Y135" s="12">
        <f t="shared" si="229"/>
        <v>35920.624045486416</v>
      </c>
      <c r="Z135" s="12">
        <f t="shared" si="229"/>
        <v>38170.655953190726</v>
      </c>
      <c r="AA135" s="12">
        <f t="shared" si="229"/>
        <v>37286.718701751524</v>
      </c>
      <c r="AB135" s="12">
        <f t="shared" si="229"/>
        <v>39663.705930738193</v>
      </c>
      <c r="AC135" s="12">
        <f t="shared" si="229"/>
        <v>38811.963710401746</v>
      </c>
      <c r="AD135" s="12">
        <f t="shared" si="229"/>
        <v>41980.811169832494</v>
      </c>
      <c r="AE135" s="12">
        <f t="shared" si="229"/>
        <v>41205.492888862296</v>
      </c>
      <c r="AF135" s="12">
        <f t="shared" si="229"/>
        <v>43787.980509264664</v>
      </c>
      <c r="AG135" s="12">
        <f t="shared" si="229"/>
        <v>42853.712604416796</v>
      </c>
      <c r="AH135" s="12">
        <f t="shared" si="229"/>
        <v>45578.278496730869</v>
      </c>
      <c r="AI135" s="12">
        <f t="shared" si="229"/>
        <v>44529.082341497851</v>
      </c>
      <c r="AJ135" s="12">
        <f t="shared" si="229"/>
        <v>47361.079718820685</v>
      </c>
      <c r="AK135" s="12">
        <f t="shared" si="229"/>
        <v>46350.575552937211</v>
      </c>
      <c r="AL135" s="12">
        <f t="shared" si="229"/>
        <v>49255.522907573511</v>
      </c>
      <c r="AM135" s="12">
        <f t="shared" si="229"/>
        <v>48204.598575054704</v>
      </c>
      <c r="AN135" s="12">
        <f t="shared" si="229"/>
        <v>51829.805967256238</v>
      </c>
      <c r="AO135" s="12">
        <f t="shared" si="229"/>
        <v>50813.572163422759</v>
      </c>
      <c r="AP135" s="12">
        <f t="shared" si="229"/>
        <v>54052.129237171503</v>
      </c>
      <c r="AQ135" s="12">
        <f t="shared" ref="AQ135:BV135" si="230" xml:space="preserve"> SUM(AQ133:AQ134)</f>
        <v>52800.125209786507</v>
      </c>
      <c r="AR135" s="12">
        <f t="shared" si="230"/>
        <v>56166.384972878281</v>
      </c>
      <c r="AS135" s="12">
        <f t="shared" si="230"/>
        <v>54959.959651958059</v>
      </c>
      <c r="AT135" s="12">
        <f t="shared" si="230"/>
        <v>58413.040371793424</v>
      </c>
      <c r="AU135" s="12">
        <f t="shared" si="230"/>
        <v>57158.358038036371</v>
      </c>
      <c r="AV135" s="12">
        <f t="shared" si="230"/>
        <v>60749.561986665161</v>
      </c>
      <c r="AW135" s="12">
        <f t="shared" si="230"/>
        <v>59444.692359557856</v>
      </c>
      <c r="AX135" s="12">
        <f t="shared" si="230"/>
        <v>64246.60342204952</v>
      </c>
      <c r="AY135" s="12">
        <f t="shared" si="230"/>
        <v>62929.469453080987</v>
      </c>
      <c r="AZ135" s="12">
        <f t="shared" si="230"/>
        <v>66936.093925072957</v>
      </c>
      <c r="BA135" s="12">
        <f t="shared" si="230"/>
        <v>65503.647846800428</v>
      </c>
      <c r="BB135" s="12">
        <f t="shared" si="230"/>
        <v>69613.537682075897</v>
      </c>
      <c r="BC135" s="12">
        <f t="shared" si="230"/>
        <v>68123.793760672474</v>
      </c>
      <c r="BD135" s="12">
        <f t="shared" si="230"/>
        <v>72398.079189358919</v>
      </c>
      <c r="BE135" s="12">
        <f t="shared" si="230"/>
        <v>70848.745511099376</v>
      </c>
      <c r="BF135" s="12">
        <f t="shared" si="230"/>
        <v>75132.71791049905</v>
      </c>
      <c r="BG135" s="12">
        <f t="shared" si="230"/>
        <v>73347.995781912352</v>
      </c>
      <c r="BH135" s="12">
        <f t="shared" si="230"/>
        <v>75645.628367376776</v>
      </c>
      <c r="BI135" s="12">
        <f t="shared" si="230"/>
        <v>78348.894833026119</v>
      </c>
      <c r="BJ135" s="12">
        <f t="shared" si="230"/>
        <v>78867.603052970342</v>
      </c>
      <c r="BK135" s="12">
        <f t="shared" si="230"/>
        <v>81189.946362055765</v>
      </c>
      <c r="BL135" s="12">
        <f t="shared" si="230"/>
        <v>81977.394799749585</v>
      </c>
      <c r="BM135" s="12">
        <f t="shared" si="230"/>
        <v>84437.544216537979</v>
      </c>
      <c r="BN135" s="12">
        <f t="shared" si="230"/>
        <v>85328.309915074438</v>
      </c>
      <c r="BO135" s="12">
        <f t="shared" si="230"/>
        <v>87743.226661864654</v>
      </c>
      <c r="BP135" s="12">
        <f t="shared" si="230"/>
        <v>88666.750215409149</v>
      </c>
      <c r="BQ135" s="12">
        <f t="shared" si="230"/>
        <v>88480.139207527842</v>
      </c>
      <c r="BR135" s="12">
        <f t="shared" si="230"/>
        <v>94600.049688064042</v>
      </c>
      <c r="BS135" s="12">
        <f t="shared" si="230"/>
        <v>14742.857601311101</v>
      </c>
      <c r="BT135" s="12">
        <f t="shared" si="230"/>
        <v>0</v>
      </c>
      <c r="BU135" s="12">
        <f t="shared" si="230"/>
        <v>0</v>
      </c>
      <c r="BV135" s="12">
        <f t="shared" si="230"/>
        <v>0</v>
      </c>
    </row>
    <row r="138" spans="1:75" x14ac:dyDescent="0.2">
      <c r="A138" s="4" t="s">
        <v>140</v>
      </c>
    </row>
    <row r="140" spans="1:75" s="169" customFormat="1" x14ac:dyDescent="0.2">
      <c r="A140" s="164"/>
      <c r="B140" s="165"/>
      <c r="C140" s="166"/>
      <c r="D140" s="167"/>
      <c r="E140" s="168" t="s">
        <v>141</v>
      </c>
      <c r="F140" s="179">
        <v>4600</v>
      </c>
      <c r="G140" s="168" t="s">
        <v>25</v>
      </c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  <c r="AM140" s="168"/>
      <c r="AN140" s="168"/>
      <c r="AO140" s="168"/>
      <c r="AP140" s="168"/>
      <c r="AQ140" s="168"/>
      <c r="AR140" s="168"/>
      <c r="AS140" s="168"/>
      <c r="AT140" s="168"/>
      <c r="AU140" s="168"/>
      <c r="AV140" s="168"/>
      <c r="AW140" s="168"/>
      <c r="AX140" s="168"/>
      <c r="AY140" s="168"/>
      <c r="AZ140" s="168"/>
      <c r="BA140" s="168"/>
      <c r="BB140" s="168"/>
      <c r="BC140" s="168"/>
      <c r="BD140" s="168"/>
      <c r="BE140" s="168"/>
      <c r="BF140" s="168"/>
      <c r="BG140" s="168"/>
      <c r="BH140" s="168"/>
      <c r="BI140" s="168"/>
      <c r="BJ140" s="168"/>
      <c r="BK140" s="168"/>
      <c r="BL140" s="168"/>
      <c r="BM140" s="168"/>
      <c r="BN140" s="168"/>
      <c r="BO140" s="168"/>
      <c r="BP140" s="168"/>
      <c r="BQ140" s="168"/>
      <c r="BR140" s="168"/>
      <c r="BS140" s="168"/>
      <c r="BT140" s="168"/>
      <c r="BU140" s="168"/>
      <c r="BV140" s="168"/>
    </row>
    <row r="141" spans="1:75" x14ac:dyDescent="0.2">
      <c r="A141" s="161"/>
      <c r="B141" s="14"/>
      <c r="C141" s="162"/>
      <c r="D141" s="163"/>
      <c r="E141" s="176" t="str">
        <f xml:space="preserve"> Time!E$22</f>
        <v>Acquisition / initial balance date flag</v>
      </c>
      <c r="F141" s="176">
        <f xml:space="preserve"> Time!F$22</f>
        <v>0</v>
      </c>
      <c r="G141" s="176" t="str">
        <f xml:space="preserve"> Time!G$22</f>
        <v>flag</v>
      </c>
      <c r="H141" s="176">
        <f xml:space="preserve"> Time!H$22</f>
        <v>1</v>
      </c>
      <c r="I141" s="176">
        <f xml:space="preserve"> Time!I$22</f>
        <v>0</v>
      </c>
      <c r="J141" s="176">
        <f xml:space="preserve"> Time!J$22</f>
        <v>1</v>
      </c>
      <c r="K141" s="176">
        <f xml:space="preserve"> Time!K$22</f>
        <v>0</v>
      </c>
      <c r="L141" s="176">
        <f xml:space="preserve"> Time!L$22</f>
        <v>0</v>
      </c>
      <c r="M141" s="176">
        <f xml:space="preserve"> Time!M$22</f>
        <v>0</v>
      </c>
      <c r="N141" s="176">
        <f xml:space="preserve"> Time!N$22</f>
        <v>0</v>
      </c>
      <c r="O141" s="176">
        <f xml:space="preserve"> Time!O$22</f>
        <v>0</v>
      </c>
      <c r="P141" s="176">
        <f xml:space="preserve"> Time!P$22</f>
        <v>0</v>
      </c>
      <c r="Q141" s="176">
        <f xml:space="preserve"> Time!Q$22</f>
        <v>0</v>
      </c>
      <c r="R141" s="176">
        <f xml:space="preserve"> Time!R$22</f>
        <v>0</v>
      </c>
      <c r="S141" s="176">
        <f xml:space="preserve"> Time!S$22</f>
        <v>0</v>
      </c>
      <c r="T141" s="176">
        <f xml:space="preserve"> Time!T$22</f>
        <v>0</v>
      </c>
      <c r="U141" s="176">
        <f xml:space="preserve"> Time!U$22</f>
        <v>0</v>
      </c>
      <c r="V141" s="176">
        <f xml:space="preserve"> Time!V$22</f>
        <v>0</v>
      </c>
      <c r="W141" s="176">
        <f xml:space="preserve"> Time!W$22</f>
        <v>0</v>
      </c>
      <c r="X141" s="176">
        <f xml:space="preserve"> Time!X$22</f>
        <v>0</v>
      </c>
      <c r="Y141" s="176">
        <f xml:space="preserve"> Time!Y$22</f>
        <v>0</v>
      </c>
      <c r="Z141" s="176">
        <f xml:space="preserve"> Time!Z$22</f>
        <v>0</v>
      </c>
      <c r="AA141" s="176">
        <f xml:space="preserve"> Time!AA$22</f>
        <v>0</v>
      </c>
      <c r="AB141" s="176">
        <f xml:space="preserve"> Time!AB$22</f>
        <v>0</v>
      </c>
      <c r="AC141" s="176">
        <f xml:space="preserve"> Time!AC$22</f>
        <v>0</v>
      </c>
      <c r="AD141" s="176">
        <f xml:space="preserve"> Time!AD$22</f>
        <v>0</v>
      </c>
      <c r="AE141" s="176">
        <f xml:space="preserve"> Time!AE$22</f>
        <v>0</v>
      </c>
      <c r="AF141" s="176">
        <f xml:space="preserve"> Time!AF$22</f>
        <v>0</v>
      </c>
      <c r="AG141" s="176">
        <f xml:space="preserve"> Time!AG$22</f>
        <v>0</v>
      </c>
      <c r="AH141" s="176">
        <f xml:space="preserve"> Time!AH$22</f>
        <v>0</v>
      </c>
      <c r="AI141" s="176">
        <f xml:space="preserve"> Time!AI$22</f>
        <v>0</v>
      </c>
      <c r="AJ141" s="176">
        <f xml:space="preserve"> Time!AJ$22</f>
        <v>0</v>
      </c>
      <c r="AK141" s="176">
        <f xml:space="preserve"> Time!AK$22</f>
        <v>0</v>
      </c>
      <c r="AL141" s="176">
        <f xml:space="preserve"> Time!AL$22</f>
        <v>0</v>
      </c>
      <c r="AM141" s="176">
        <f xml:space="preserve"> Time!AM$22</f>
        <v>0</v>
      </c>
      <c r="AN141" s="176">
        <f xml:space="preserve"> Time!AN$22</f>
        <v>0</v>
      </c>
      <c r="AO141" s="176">
        <f xml:space="preserve"> Time!AO$22</f>
        <v>0</v>
      </c>
      <c r="AP141" s="176">
        <f xml:space="preserve"> Time!AP$22</f>
        <v>0</v>
      </c>
      <c r="AQ141" s="176">
        <f xml:space="preserve"> Time!AQ$22</f>
        <v>0</v>
      </c>
      <c r="AR141" s="176">
        <f xml:space="preserve"> Time!AR$22</f>
        <v>0</v>
      </c>
      <c r="AS141" s="176">
        <f xml:space="preserve"> Time!AS$22</f>
        <v>0</v>
      </c>
      <c r="AT141" s="176">
        <f xml:space="preserve"> Time!AT$22</f>
        <v>0</v>
      </c>
      <c r="AU141" s="176">
        <f xml:space="preserve"> Time!AU$22</f>
        <v>0</v>
      </c>
      <c r="AV141" s="176">
        <f xml:space="preserve"> Time!AV$22</f>
        <v>0</v>
      </c>
      <c r="AW141" s="176">
        <f xml:space="preserve"> Time!AW$22</f>
        <v>0</v>
      </c>
      <c r="AX141" s="176">
        <f xml:space="preserve"> Time!AX$22</f>
        <v>0</v>
      </c>
      <c r="AY141" s="176">
        <f xml:space="preserve"> Time!AY$22</f>
        <v>0</v>
      </c>
      <c r="AZ141" s="176">
        <f xml:space="preserve"> Time!AZ$22</f>
        <v>0</v>
      </c>
      <c r="BA141" s="176">
        <f xml:space="preserve"> Time!BA$22</f>
        <v>0</v>
      </c>
      <c r="BB141" s="176">
        <f xml:space="preserve"> Time!BB$22</f>
        <v>0</v>
      </c>
      <c r="BC141" s="176">
        <f xml:space="preserve"> Time!BC$22</f>
        <v>0</v>
      </c>
      <c r="BD141" s="176">
        <f xml:space="preserve"> Time!BD$22</f>
        <v>0</v>
      </c>
      <c r="BE141" s="176">
        <f xml:space="preserve"> Time!BE$22</f>
        <v>0</v>
      </c>
      <c r="BF141" s="176">
        <f xml:space="preserve"> Time!BF$22</f>
        <v>0</v>
      </c>
      <c r="BG141" s="176">
        <f xml:space="preserve"> Time!BG$22</f>
        <v>0</v>
      </c>
      <c r="BH141" s="176">
        <f xml:space="preserve"> Time!BH$22</f>
        <v>0</v>
      </c>
      <c r="BI141" s="176">
        <f xml:space="preserve"> Time!BI$22</f>
        <v>0</v>
      </c>
      <c r="BJ141" s="176">
        <f xml:space="preserve"> Time!BJ$22</f>
        <v>0</v>
      </c>
      <c r="BK141" s="176">
        <f xml:space="preserve"> Time!BK$22</f>
        <v>0</v>
      </c>
      <c r="BL141" s="176">
        <f xml:space="preserve"> Time!BL$22</f>
        <v>0</v>
      </c>
      <c r="BM141" s="176">
        <f xml:space="preserve"> Time!BM$22</f>
        <v>0</v>
      </c>
      <c r="BN141" s="176">
        <f xml:space="preserve"> Time!BN$22</f>
        <v>0</v>
      </c>
      <c r="BO141" s="176">
        <f xml:space="preserve"> Time!BO$22</f>
        <v>0</v>
      </c>
      <c r="BP141" s="176">
        <f xml:space="preserve"> Time!BP$22</f>
        <v>0</v>
      </c>
      <c r="BQ141" s="176">
        <f xml:space="preserve"> Time!BQ$22</f>
        <v>0</v>
      </c>
      <c r="BR141" s="176">
        <f xml:space="preserve"> Time!BR$22</f>
        <v>0</v>
      </c>
      <c r="BS141" s="176">
        <f xml:space="preserve"> Time!BS$22</f>
        <v>0</v>
      </c>
      <c r="BT141" s="176">
        <f xml:space="preserve"> Time!BT$22</f>
        <v>0</v>
      </c>
      <c r="BU141" s="176">
        <f xml:space="preserve"> Time!BU$22</f>
        <v>0</v>
      </c>
      <c r="BV141" s="176">
        <f xml:space="preserve"> Time!BV$22</f>
        <v>0</v>
      </c>
    </row>
    <row r="142" spans="1:75" x14ac:dyDescent="0.2">
      <c r="A142" s="161"/>
      <c r="B142" s="14"/>
      <c r="C142" s="162"/>
      <c r="D142" s="163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</row>
    <row r="143" spans="1:75" x14ac:dyDescent="0.2">
      <c r="A143" s="161"/>
      <c r="B143" s="14"/>
      <c r="C143" s="162"/>
      <c r="D143" s="163"/>
      <c r="E143" s="24" t="s">
        <v>142</v>
      </c>
      <c r="F143" s="24"/>
      <c r="G143" s="24" t="s">
        <v>25</v>
      </c>
      <c r="H143" s="24"/>
      <c r="I143" s="24"/>
      <c r="J143" s="35">
        <f t="shared" ref="J143:AO143" si="231" xml:space="preserve"> I146</f>
        <v>0</v>
      </c>
      <c r="K143" s="35">
        <f t="shared" si="231"/>
        <v>4600</v>
      </c>
      <c r="L143" s="35">
        <f t="shared" si="231"/>
        <v>4047.4472523164914</v>
      </c>
      <c r="M143" s="35">
        <f t="shared" si="231"/>
        <v>4493.061587763983</v>
      </c>
      <c r="N143" s="35">
        <f t="shared" si="231"/>
        <v>4187.0993579612259</v>
      </c>
      <c r="O143" s="35">
        <f t="shared" si="231"/>
        <v>4678.4569859299736</v>
      </c>
      <c r="P143" s="35">
        <f t="shared" si="231"/>
        <v>4684.7492153584935</v>
      </c>
      <c r="Q143" s="35">
        <f t="shared" si="231"/>
        <v>5127.4063763771992</v>
      </c>
      <c r="R143" s="35">
        <f t="shared" si="231"/>
        <v>4598.5386502234542</v>
      </c>
      <c r="S143" s="35">
        <f t="shared" si="231"/>
        <v>4974.3798607617173</v>
      </c>
      <c r="T143" s="35">
        <f t="shared" si="231"/>
        <v>4894.6429489656693</v>
      </c>
      <c r="U143" s="35">
        <f t="shared" si="231"/>
        <v>5177.9832306787284</v>
      </c>
      <c r="V143" s="35">
        <f t="shared" si="231"/>
        <v>4956.5837474151849</v>
      </c>
      <c r="W143" s="35">
        <f t="shared" si="231"/>
        <v>5400.7224223993471</v>
      </c>
      <c r="X143" s="35">
        <f t="shared" si="231"/>
        <v>5276.1623306681067</v>
      </c>
      <c r="Y143" s="35">
        <f t="shared" si="231"/>
        <v>5751.5152952702265</v>
      </c>
      <c r="Z143" s="35">
        <f t="shared" si="231"/>
        <v>5449.9035161680877</v>
      </c>
      <c r="AA143" s="35">
        <f t="shared" si="231"/>
        <v>5910.8456015266638</v>
      </c>
      <c r="AB143" s="35">
        <f t="shared" si="231"/>
        <v>5667.8996568148068</v>
      </c>
      <c r="AC143" s="35">
        <f t="shared" si="231"/>
        <v>6181.0556861678924</v>
      </c>
      <c r="AD143" s="35">
        <f t="shared" si="231"/>
        <v>5894.6156430874034</v>
      </c>
      <c r="AE143" s="35">
        <f t="shared" si="231"/>
        <v>6561.1264594081949</v>
      </c>
      <c r="AF143" s="35">
        <f t="shared" si="231"/>
        <v>6258.3371614497664</v>
      </c>
      <c r="AG143" s="35">
        <f t="shared" si="231"/>
        <v>6823.5715177845268</v>
      </c>
      <c r="AH143" s="35">
        <f t="shared" si="231"/>
        <v>6508.670647907762</v>
      </c>
      <c r="AI143" s="35">
        <f t="shared" si="231"/>
        <v>7057.7356114002978</v>
      </c>
      <c r="AJ143" s="35">
        <f t="shared" si="231"/>
        <v>6769.0174738240748</v>
      </c>
      <c r="AK143" s="35">
        <f t="shared" si="231"/>
        <v>7380.37495363575</v>
      </c>
      <c r="AL143" s="35">
        <f t="shared" si="231"/>
        <v>7039.7781727770343</v>
      </c>
      <c r="AM143" s="35">
        <f t="shared" si="231"/>
        <v>7675.5899517811777</v>
      </c>
      <c r="AN143" s="35">
        <f t="shared" si="231"/>
        <v>7321.3692996881146</v>
      </c>
      <c r="AO143" s="35">
        <f t="shared" si="231"/>
        <v>8092.4430304669295</v>
      </c>
      <c r="AP143" s="35">
        <f t="shared" ref="AP143:BV143" si="232" xml:space="preserve"> AO146</f>
        <v>7717.3652627275005</v>
      </c>
      <c r="AQ143" s="35">
        <f t="shared" si="232"/>
        <v>8370.1509115124572</v>
      </c>
      <c r="AR143" s="35">
        <f t="shared" si="232"/>
        <v>8026.0598732365979</v>
      </c>
      <c r="AS143" s="35">
        <f t="shared" si="232"/>
        <v>8752.7863817530379</v>
      </c>
      <c r="AT143" s="35">
        <f t="shared" si="232"/>
        <v>8347.1022681660615</v>
      </c>
      <c r="AU143" s="35">
        <f t="shared" si="232"/>
        <v>9102.8978370231489</v>
      </c>
      <c r="AV143" s="35">
        <f t="shared" si="232"/>
        <v>8680.986358892711</v>
      </c>
      <c r="AW143" s="35">
        <f t="shared" si="232"/>
        <v>9467.0137505040839</v>
      </c>
      <c r="AX143" s="35">
        <f t="shared" si="232"/>
        <v>9028.225813248413</v>
      </c>
      <c r="AY143" s="35">
        <f t="shared" si="232"/>
        <v>9974.9327293318056</v>
      </c>
      <c r="AZ143" s="35">
        <f t="shared" si="232"/>
        <v>9565.9808275159812</v>
      </c>
      <c r="BA143" s="35">
        <f t="shared" si="232"/>
        <v>10430.929654101259</v>
      </c>
      <c r="BB143" s="35">
        <f t="shared" si="232"/>
        <v>9948.6200606166312</v>
      </c>
      <c r="BC143" s="35">
        <f t="shared" si="232"/>
        <v>10848.16684026533</v>
      </c>
      <c r="BD143" s="35">
        <f t="shared" si="232"/>
        <v>10346.564863041276</v>
      </c>
      <c r="BE143" s="35">
        <f t="shared" si="232"/>
        <v>11282.093513875938</v>
      </c>
      <c r="BF143" s="35">
        <f t="shared" si="232"/>
        <v>10760.427457562939</v>
      </c>
      <c r="BG143" s="35">
        <f t="shared" si="232"/>
        <v>11628.542791498126</v>
      </c>
      <c r="BH143" s="35">
        <f t="shared" si="232"/>
        <v>11149.320540203844</v>
      </c>
      <c r="BI143" s="35">
        <f t="shared" si="232"/>
        <v>11726.601423122353</v>
      </c>
      <c r="BJ143" s="35">
        <f t="shared" si="232"/>
        <v>12034.994938563264</v>
      </c>
      <c r="BK143" s="35">
        <f t="shared" si="232"/>
        <v>12151.383293528561</v>
      </c>
      <c r="BL143" s="35">
        <f t="shared" si="232"/>
        <v>12471.482360766197</v>
      </c>
      <c r="BM143" s="35">
        <f t="shared" si="232"/>
        <v>12637.4386252697</v>
      </c>
      <c r="BN143" s="35">
        <f t="shared" si="232"/>
        <v>12970.34165519684</v>
      </c>
      <c r="BO143" s="35">
        <f t="shared" si="232"/>
        <v>13071.116846945632</v>
      </c>
      <c r="BP143" s="35">
        <f t="shared" si="232"/>
        <v>13489.155321404716</v>
      </c>
      <c r="BQ143" s="35">
        <f t="shared" si="232"/>
        <v>13668.653617091724</v>
      </c>
      <c r="BR143" s="35">
        <f t="shared" si="232"/>
        <v>13514.332880852962</v>
      </c>
      <c r="BS143" s="35">
        <f t="shared" si="232"/>
        <v>14742.857601311101</v>
      </c>
      <c r="BT143" s="35">
        <f t="shared" si="232"/>
        <v>0</v>
      </c>
      <c r="BU143" s="35">
        <f t="shared" si="232"/>
        <v>0</v>
      </c>
      <c r="BV143" s="35">
        <f t="shared" si="232"/>
        <v>0</v>
      </c>
    </row>
    <row r="144" spans="1:75" x14ac:dyDescent="0.2">
      <c r="A144" s="161"/>
      <c r="B144" s="14"/>
      <c r="C144" s="162"/>
      <c r="D144" s="163" t="s">
        <v>143</v>
      </c>
      <c r="E144" s="177" t="str">
        <f t="shared" ref="E144:AJ144" si="233" xml:space="preserve"> E$122</f>
        <v>Operating revenue</v>
      </c>
      <c r="F144" s="177">
        <f t="shared" si="233"/>
        <v>0</v>
      </c>
      <c r="G144" s="177" t="str">
        <f t="shared" si="233"/>
        <v>EUR 000s</v>
      </c>
      <c r="H144" s="177">
        <f t="shared" si="233"/>
        <v>3265666.3746399782</v>
      </c>
      <c r="I144" s="177">
        <f t="shared" si="233"/>
        <v>0</v>
      </c>
      <c r="J144" s="177">
        <f t="shared" si="233"/>
        <v>0</v>
      </c>
      <c r="K144" s="177">
        <f t="shared" si="233"/>
        <v>26452.958827639934</v>
      </c>
      <c r="L144" s="177">
        <f t="shared" si="233"/>
        <v>29204.900320465898</v>
      </c>
      <c r="M144" s="177">
        <f t="shared" si="233"/>
        <v>27365.6850895323</v>
      </c>
      <c r="N144" s="177">
        <f t="shared" si="233"/>
        <v>30409.970408544825</v>
      </c>
      <c r="O144" s="177">
        <f t="shared" si="233"/>
        <v>30618.182371807306</v>
      </c>
      <c r="P144" s="177">
        <f t="shared" si="233"/>
        <v>33328.141446451751</v>
      </c>
      <c r="Q144" s="177">
        <f t="shared" si="233"/>
        <v>30054.734749674742</v>
      </c>
      <c r="R144" s="177">
        <f t="shared" si="233"/>
        <v>32511.125518549827</v>
      </c>
      <c r="S144" s="177">
        <f t="shared" si="233"/>
        <v>31989.987845025647</v>
      </c>
      <c r="T144" s="177">
        <f t="shared" si="233"/>
        <v>33656.890999411749</v>
      </c>
      <c r="U144" s="177">
        <f t="shared" si="233"/>
        <v>32394.815206320694</v>
      </c>
      <c r="V144" s="177">
        <f t="shared" si="233"/>
        <v>35104.695745595774</v>
      </c>
      <c r="W144" s="177">
        <f t="shared" si="233"/>
        <v>34483.489518295137</v>
      </c>
      <c r="X144" s="177">
        <f t="shared" si="233"/>
        <v>37384.849419256498</v>
      </c>
      <c r="Y144" s="177">
        <f t="shared" si="233"/>
        <v>35619.012266384278</v>
      </c>
      <c r="Z144" s="177">
        <f t="shared" si="233"/>
        <v>38631.598038549302</v>
      </c>
      <c r="AA144" s="177">
        <f t="shared" si="233"/>
        <v>37043.772757039667</v>
      </c>
      <c r="AB144" s="177">
        <f t="shared" si="233"/>
        <v>40176.861960091279</v>
      </c>
      <c r="AC144" s="177">
        <f t="shared" si="233"/>
        <v>38525.523667321257</v>
      </c>
      <c r="AD144" s="177">
        <f t="shared" si="233"/>
        <v>42647.321986153285</v>
      </c>
      <c r="AE144" s="177">
        <f t="shared" si="233"/>
        <v>40902.703590903868</v>
      </c>
      <c r="AF144" s="177">
        <f t="shared" si="233"/>
        <v>44353.214865599424</v>
      </c>
      <c r="AG144" s="177">
        <f t="shared" si="233"/>
        <v>42538.811734540031</v>
      </c>
      <c r="AH144" s="177">
        <f t="shared" si="233"/>
        <v>46127.343460223405</v>
      </c>
      <c r="AI144" s="177">
        <f t="shared" si="233"/>
        <v>44240.364203921628</v>
      </c>
      <c r="AJ144" s="177">
        <f t="shared" si="233"/>
        <v>47972.43719863236</v>
      </c>
      <c r="AK144" s="177">
        <f t="shared" ref="AK144:BP144" si="234" xml:space="preserve"> AK$122</f>
        <v>46009.978772078495</v>
      </c>
      <c r="AL144" s="177">
        <f t="shared" si="234"/>
        <v>49891.334686577655</v>
      </c>
      <c r="AM144" s="177">
        <f t="shared" si="234"/>
        <v>47850.377922961641</v>
      </c>
      <c r="AN144" s="177">
        <f t="shared" si="234"/>
        <v>52600.879698035053</v>
      </c>
      <c r="AO144" s="177">
        <f t="shared" si="234"/>
        <v>50438.49439568333</v>
      </c>
      <c r="AP144" s="177">
        <f t="shared" si="234"/>
        <v>54704.914885956459</v>
      </c>
      <c r="AQ144" s="177">
        <f t="shared" si="234"/>
        <v>52456.034171510648</v>
      </c>
      <c r="AR144" s="177">
        <f t="shared" si="234"/>
        <v>56893.111481394721</v>
      </c>
      <c r="AS144" s="177">
        <f t="shared" si="234"/>
        <v>54554.275538371083</v>
      </c>
      <c r="AT144" s="177">
        <f t="shared" si="234"/>
        <v>59168.835940650519</v>
      </c>
      <c r="AU144" s="177">
        <f t="shared" si="234"/>
        <v>56736.446559905933</v>
      </c>
      <c r="AV144" s="177">
        <f t="shared" si="234"/>
        <v>61535.589378276534</v>
      </c>
      <c r="AW144" s="177">
        <f t="shared" si="234"/>
        <v>59005.904422302192</v>
      </c>
      <c r="AX144" s="177">
        <f t="shared" si="234"/>
        <v>65193.31033813292</v>
      </c>
      <c r="AY144" s="177">
        <f t="shared" si="234"/>
        <v>62520.517551265162</v>
      </c>
      <c r="AZ144" s="177">
        <f t="shared" si="234"/>
        <v>67801.042751658242</v>
      </c>
      <c r="BA144" s="177">
        <f t="shared" si="234"/>
        <v>65021.338253315793</v>
      </c>
      <c r="BB144" s="177">
        <f t="shared" si="234"/>
        <v>70513.084461724589</v>
      </c>
      <c r="BC144" s="177">
        <f t="shared" si="234"/>
        <v>67622.191783448419</v>
      </c>
      <c r="BD144" s="177">
        <f t="shared" si="234"/>
        <v>73333.607840193581</v>
      </c>
      <c r="BE144" s="177">
        <f t="shared" si="234"/>
        <v>70327.079454786377</v>
      </c>
      <c r="BF144" s="177">
        <f t="shared" si="234"/>
        <v>76000.833244434238</v>
      </c>
      <c r="BG144" s="177">
        <f t="shared" si="234"/>
        <v>72868.773530618069</v>
      </c>
      <c r="BH144" s="177">
        <f t="shared" si="234"/>
        <v>76222.909250295284</v>
      </c>
      <c r="BI144" s="177">
        <f t="shared" si="234"/>
        <v>78657.288348467031</v>
      </c>
      <c r="BJ144" s="177">
        <f t="shared" si="234"/>
        <v>78983.991407935639</v>
      </c>
      <c r="BK144" s="177">
        <f t="shared" si="234"/>
        <v>81510.045429293401</v>
      </c>
      <c r="BL144" s="177">
        <f t="shared" si="234"/>
        <v>82143.351064253089</v>
      </c>
      <c r="BM144" s="177">
        <f t="shared" si="234"/>
        <v>84770.447246465119</v>
      </c>
      <c r="BN144" s="177">
        <f t="shared" si="234"/>
        <v>85429.08510682323</v>
      </c>
      <c r="BO144" s="177">
        <f t="shared" si="234"/>
        <v>88161.265136323738</v>
      </c>
      <c r="BP144" s="177">
        <f t="shared" si="234"/>
        <v>88846.248511096157</v>
      </c>
      <c r="BQ144" s="177">
        <f t="shared" ref="BQ144:BV144" si="235" xml:space="preserve"> BQ$122</f>
        <v>88325.81847128908</v>
      </c>
      <c r="BR144" s="177">
        <f t="shared" si="235"/>
        <v>95828.574408522181</v>
      </c>
      <c r="BS144" s="177">
        <f t="shared" si="235"/>
        <v>0</v>
      </c>
      <c r="BT144" s="177">
        <f t="shared" si="235"/>
        <v>0</v>
      </c>
      <c r="BU144" s="177">
        <f t="shared" si="235"/>
        <v>0</v>
      </c>
      <c r="BV144" s="177">
        <f t="shared" si="235"/>
        <v>0</v>
      </c>
    </row>
    <row r="145" spans="1:74" x14ac:dyDescent="0.2">
      <c r="A145" s="161"/>
      <c r="B145" s="14"/>
      <c r="C145" s="162"/>
      <c r="D145" s="163" t="s">
        <v>144</v>
      </c>
      <c r="E145" s="177" t="str">
        <f t="shared" ref="E145:AJ145" si="236" xml:space="preserve"> E$135</f>
        <v>Cash in from operating revenue</v>
      </c>
      <c r="F145" s="177">
        <f t="shared" si="236"/>
        <v>0</v>
      </c>
      <c r="G145" s="177" t="str">
        <f t="shared" si="236"/>
        <v>EUR 000s</v>
      </c>
      <c r="H145" s="177">
        <f t="shared" si="236"/>
        <v>3270266.3746399777</v>
      </c>
      <c r="I145" s="177">
        <f t="shared" si="236"/>
        <v>0</v>
      </c>
      <c r="J145" s="177">
        <f t="shared" si="236"/>
        <v>0</v>
      </c>
      <c r="K145" s="177">
        <f t="shared" si="236"/>
        <v>27005.511575323442</v>
      </c>
      <c r="L145" s="177">
        <f t="shared" si="236"/>
        <v>28759.285985018407</v>
      </c>
      <c r="M145" s="177">
        <f t="shared" si="236"/>
        <v>27671.647319335058</v>
      </c>
      <c r="N145" s="177">
        <f t="shared" si="236"/>
        <v>29918.612780576077</v>
      </c>
      <c r="O145" s="177">
        <f t="shared" si="236"/>
        <v>30611.890142378787</v>
      </c>
      <c r="P145" s="177">
        <f t="shared" si="236"/>
        <v>32885.484285433049</v>
      </c>
      <c r="Q145" s="177">
        <f t="shared" si="236"/>
        <v>30583.602475828484</v>
      </c>
      <c r="R145" s="177">
        <f t="shared" si="236"/>
        <v>32135.28430801156</v>
      </c>
      <c r="S145" s="177">
        <f t="shared" si="236"/>
        <v>32069.724756821695</v>
      </c>
      <c r="T145" s="177">
        <f t="shared" si="236"/>
        <v>33373.550717698687</v>
      </c>
      <c r="U145" s="177">
        <f t="shared" si="236"/>
        <v>32616.214689584238</v>
      </c>
      <c r="V145" s="177">
        <f t="shared" si="236"/>
        <v>34660.557070611612</v>
      </c>
      <c r="W145" s="177">
        <f t="shared" si="236"/>
        <v>34608.049610026377</v>
      </c>
      <c r="X145" s="177">
        <f t="shared" si="236"/>
        <v>36909.496454654378</v>
      </c>
      <c r="Y145" s="177">
        <f t="shared" si="236"/>
        <v>35920.624045486416</v>
      </c>
      <c r="Z145" s="177">
        <f t="shared" si="236"/>
        <v>38170.655953190726</v>
      </c>
      <c r="AA145" s="177">
        <f t="shared" si="236"/>
        <v>37286.718701751524</v>
      </c>
      <c r="AB145" s="177">
        <f t="shared" si="236"/>
        <v>39663.705930738193</v>
      </c>
      <c r="AC145" s="177">
        <f t="shared" si="236"/>
        <v>38811.963710401746</v>
      </c>
      <c r="AD145" s="177">
        <f t="shared" si="236"/>
        <v>41980.811169832494</v>
      </c>
      <c r="AE145" s="177">
        <f t="shared" si="236"/>
        <v>41205.492888862296</v>
      </c>
      <c r="AF145" s="177">
        <f t="shared" si="236"/>
        <v>43787.980509264664</v>
      </c>
      <c r="AG145" s="177">
        <f t="shared" si="236"/>
        <v>42853.712604416796</v>
      </c>
      <c r="AH145" s="177">
        <f t="shared" si="236"/>
        <v>45578.278496730869</v>
      </c>
      <c r="AI145" s="177">
        <f t="shared" si="236"/>
        <v>44529.082341497851</v>
      </c>
      <c r="AJ145" s="177">
        <f t="shared" si="236"/>
        <v>47361.079718820685</v>
      </c>
      <c r="AK145" s="177">
        <f t="shared" ref="AK145:BP145" si="237" xml:space="preserve"> AK$135</f>
        <v>46350.575552937211</v>
      </c>
      <c r="AL145" s="177">
        <f t="shared" si="237"/>
        <v>49255.522907573511</v>
      </c>
      <c r="AM145" s="177">
        <f t="shared" si="237"/>
        <v>48204.598575054704</v>
      </c>
      <c r="AN145" s="177">
        <f t="shared" si="237"/>
        <v>51829.805967256238</v>
      </c>
      <c r="AO145" s="177">
        <f t="shared" si="237"/>
        <v>50813.572163422759</v>
      </c>
      <c r="AP145" s="177">
        <f t="shared" si="237"/>
        <v>54052.129237171503</v>
      </c>
      <c r="AQ145" s="177">
        <f t="shared" si="237"/>
        <v>52800.125209786507</v>
      </c>
      <c r="AR145" s="177">
        <f t="shared" si="237"/>
        <v>56166.384972878281</v>
      </c>
      <c r="AS145" s="177">
        <f t="shared" si="237"/>
        <v>54959.959651958059</v>
      </c>
      <c r="AT145" s="177">
        <f t="shared" si="237"/>
        <v>58413.040371793424</v>
      </c>
      <c r="AU145" s="177">
        <f t="shared" si="237"/>
        <v>57158.358038036371</v>
      </c>
      <c r="AV145" s="177">
        <f t="shared" si="237"/>
        <v>60749.561986665161</v>
      </c>
      <c r="AW145" s="177">
        <f t="shared" si="237"/>
        <v>59444.692359557856</v>
      </c>
      <c r="AX145" s="177">
        <f t="shared" si="237"/>
        <v>64246.60342204952</v>
      </c>
      <c r="AY145" s="177">
        <f t="shared" si="237"/>
        <v>62929.469453080987</v>
      </c>
      <c r="AZ145" s="177">
        <f t="shared" si="237"/>
        <v>66936.093925072957</v>
      </c>
      <c r="BA145" s="177">
        <f t="shared" si="237"/>
        <v>65503.647846800428</v>
      </c>
      <c r="BB145" s="177">
        <f t="shared" si="237"/>
        <v>69613.537682075897</v>
      </c>
      <c r="BC145" s="177">
        <f t="shared" si="237"/>
        <v>68123.793760672474</v>
      </c>
      <c r="BD145" s="177">
        <f t="shared" si="237"/>
        <v>72398.079189358919</v>
      </c>
      <c r="BE145" s="177">
        <f t="shared" si="237"/>
        <v>70848.745511099376</v>
      </c>
      <c r="BF145" s="177">
        <f t="shared" si="237"/>
        <v>75132.71791049905</v>
      </c>
      <c r="BG145" s="177">
        <f t="shared" si="237"/>
        <v>73347.995781912352</v>
      </c>
      <c r="BH145" s="177">
        <f t="shared" si="237"/>
        <v>75645.628367376776</v>
      </c>
      <c r="BI145" s="177">
        <f t="shared" si="237"/>
        <v>78348.894833026119</v>
      </c>
      <c r="BJ145" s="177">
        <f t="shared" si="237"/>
        <v>78867.603052970342</v>
      </c>
      <c r="BK145" s="177">
        <f t="shared" si="237"/>
        <v>81189.946362055765</v>
      </c>
      <c r="BL145" s="177">
        <f t="shared" si="237"/>
        <v>81977.394799749585</v>
      </c>
      <c r="BM145" s="177">
        <f t="shared" si="237"/>
        <v>84437.544216537979</v>
      </c>
      <c r="BN145" s="177">
        <f t="shared" si="237"/>
        <v>85328.309915074438</v>
      </c>
      <c r="BO145" s="177">
        <f t="shared" si="237"/>
        <v>87743.226661864654</v>
      </c>
      <c r="BP145" s="177">
        <f t="shared" si="237"/>
        <v>88666.750215409149</v>
      </c>
      <c r="BQ145" s="177">
        <f t="shared" ref="BQ145:BV145" si="238" xml:space="preserve"> BQ$135</f>
        <v>88480.139207527842</v>
      </c>
      <c r="BR145" s="177">
        <f t="shared" si="238"/>
        <v>94600.049688064042</v>
      </c>
      <c r="BS145" s="177">
        <f t="shared" si="238"/>
        <v>14742.857601311101</v>
      </c>
      <c r="BT145" s="177">
        <f t="shared" si="238"/>
        <v>0</v>
      </c>
      <c r="BU145" s="177">
        <f t="shared" si="238"/>
        <v>0</v>
      </c>
      <c r="BV145" s="177">
        <f t="shared" si="238"/>
        <v>0</v>
      </c>
    </row>
    <row r="146" spans="1:74" s="175" customFormat="1" x14ac:dyDescent="0.2">
      <c r="A146" s="170"/>
      <c r="B146" s="171"/>
      <c r="C146" s="172"/>
      <c r="D146" s="173"/>
      <c r="E146" s="174" t="s">
        <v>141</v>
      </c>
      <c r="F146" s="174"/>
      <c r="G146" s="174" t="s">
        <v>25</v>
      </c>
      <c r="H146" s="174"/>
      <c r="I146" s="178"/>
      <c r="J146" s="174">
        <f t="shared" ref="J146:AO146" si="239" xml:space="preserve"> IF(J141 = 1, $F140, J143 + J144 - J145)</f>
        <v>4600</v>
      </c>
      <c r="K146" s="174">
        <f t="shared" si="239"/>
        <v>4047.4472523164914</v>
      </c>
      <c r="L146" s="174">
        <f t="shared" si="239"/>
        <v>4493.061587763983</v>
      </c>
      <c r="M146" s="174">
        <f t="shared" si="239"/>
        <v>4187.0993579612259</v>
      </c>
      <c r="N146" s="174">
        <f t="shared" si="239"/>
        <v>4678.4569859299736</v>
      </c>
      <c r="O146" s="174">
        <f t="shared" si="239"/>
        <v>4684.7492153584935</v>
      </c>
      <c r="P146" s="174">
        <f t="shared" si="239"/>
        <v>5127.4063763771992</v>
      </c>
      <c r="Q146" s="174">
        <f t="shared" si="239"/>
        <v>4598.5386502234542</v>
      </c>
      <c r="R146" s="174">
        <f t="shared" si="239"/>
        <v>4974.3798607617173</v>
      </c>
      <c r="S146" s="174">
        <f t="shared" si="239"/>
        <v>4894.6429489656693</v>
      </c>
      <c r="T146" s="174">
        <f t="shared" si="239"/>
        <v>5177.9832306787284</v>
      </c>
      <c r="U146" s="174">
        <f t="shared" si="239"/>
        <v>4956.5837474151849</v>
      </c>
      <c r="V146" s="174">
        <f t="shared" si="239"/>
        <v>5400.7224223993471</v>
      </c>
      <c r="W146" s="174">
        <f t="shared" si="239"/>
        <v>5276.1623306681067</v>
      </c>
      <c r="X146" s="174">
        <f t="shared" si="239"/>
        <v>5751.5152952702265</v>
      </c>
      <c r="Y146" s="174">
        <f t="shared" si="239"/>
        <v>5449.9035161680877</v>
      </c>
      <c r="Z146" s="174">
        <f t="shared" si="239"/>
        <v>5910.8456015266638</v>
      </c>
      <c r="AA146" s="174">
        <f t="shared" si="239"/>
        <v>5667.8996568148068</v>
      </c>
      <c r="AB146" s="174">
        <f t="shared" si="239"/>
        <v>6181.0556861678924</v>
      </c>
      <c r="AC146" s="174">
        <f t="shared" si="239"/>
        <v>5894.6156430874034</v>
      </c>
      <c r="AD146" s="174">
        <f t="shared" si="239"/>
        <v>6561.1264594081949</v>
      </c>
      <c r="AE146" s="174">
        <f t="shared" si="239"/>
        <v>6258.3371614497664</v>
      </c>
      <c r="AF146" s="174">
        <f t="shared" si="239"/>
        <v>6823.5715177845268</v>
      </c>
      <c r="AG146" s="174">
        <f t="shared" si="239"/>
        <v>6508.670647907762</v>
      </c>
      <c r="AH146" s="174">
        <f t="shared" si="239"/>
        <v>7057.7356114002978</v>
      </c>
      <c r="AI146" s="174">
        <f t="shared" si="239"/>
        <v>6769.0174738240748</v>
      </c>
      <c r="AJ146" s="174">
        <f t="shared" si="239"/>
        <v>7380.37495363575</v>
      </c>
      <c r="AK146" s="174">
        <f t="shared" si="239"/>
        <v>7039.7781727770343</v>
      </c>
      <c r="AL146" s="174">
        <f t="shared" si="239"/>
        <v>7675.5899517811777</v>
      </c>
      <c r="AM146" s="174">
        <f t="shared" si="239"/>
        <v>7321.3692996881146</v>
      </c>
      <c r="AN146" s="174">
        <f t="shared" si="239"/>
        <v>8092.4430304669295</v>
      </c>
      <c r="AO146" s="174">
        <f t="shared" si="239"/>
        <v>7717.3652627275005</v>
      </c>
      <c r="AP146" s="174">
        <f t="shared" ref="AP146:BU146" si="240" xml:space="preserve"> IF(AP141 = 1, $F140, AP143 + AP144 - AP145)</f>
        <v>8370.1509115124572</v>
      </c>
      <c r="AQ146" s="174">
        <f t="shared" si="240"/>
        <v>8026.0598732365979</v>
      </c>
      <c r="AR146" s="174">
        <f t="shared" si="240"/>
        <v>8752.7863817530379</v>
      </c>
      <c r="AS146" s="174">
        <f t="shared" si="240"/>
        <v>8347.1022681660615</v>
      </c>
      <c r="AT146" s="174">
        <f t="shared" si="240"/>
        <v>9102.8978370231489</v>
      </c>
      <c r="AU146" s="174">
        <f t="shared" si="240"/>
        <v>8680.986358892711</v>
      </c>
      <c r="AV146" s="174">
        <f t="shared" si="240"/>
        <v>9467.0137505040839</v>
      </c>
      <c r="AW146" s="174">
        <f t="shared" si="240"/>
        <v>9028.225813248413</v>
      </c>
      <c r="AX146" s="174">
        <f t="shared" si="240"/>
        <v>9974.9327293318056</v>
      </c>
      <c r="AY146" s="174">
        <f t="shared" si="240"/>
        <v>9565.9808275159812</v>
      </c>
      <c r="AZ146" s="174">
        <f t="shared" si="240"/>
        <v>10430.929654101259</v>
      </c>
      <c r="BA146" s="174">
        <f t="shared" si="240"/>
        <v>9948.6200606166312</v>
      </c>
      <c r="BB146" s="174">
        <f t="shared" si="240"/>
        <v>10848.16684026533</v>
      </c>
      <c r="BC146" s="174">
        <f t="shared" si="240"/>
        <v>10346.564863041276</v>
      </c>
      <c r="BD146" s="174">
        <f t="shared" si="240"/>
        <v>11282.093513875938</v>
      </c>
      <c r="BE146" s="174">
        <f t="shared" si="240"/>
        <v>10760.427457562939</v>
      </c>
      <c r="BF146" s="174">
        <f t="shared" si="240"/>
        <v>11628.542791498126</v>
      </c>
      <c r="BG146" s="174">
        <f t="shared" si="240"/>
        <v>11149.320540203844</v>
      </c>
      <c r="BH146" s="174">
        <f t="shared" si="240"/>
        <v>11726.601423122353</v>
      </c>
      <c r="BI146" s="174">
        <f t="shared" si="240"/>
        <v>12034.994938563264</v>
      </c>
      <c r="BJ146" s="174">
        <f t="shared" si="240"/>
        <v>12151.383293528561</v>
      </c>
      <c r="BK146" s="174">
        <f t="shared" si="240"/>
        <v>12471.482360766197</v>
      </c>
      <c r="BL146" s="174">
        <f t="shared" si="240"/>
        <v>12637.4386252697</v>
      </c>
      <c r="BM146" s="174">
        <f t="shared" si="240"/>
        <v>12970.34165519684</v>
      </c>
      <c r="BN146" s="174">
        <f t="shared" si="240"/>
        <v>13071.116846945632</v>
      </c>
      <c r="BO146" s="174">
        <f t="shared" si="240"/>
        <v>13489.155321404716</v>
      </c>
      <c r="BP146" s="174">
        <f t="shared" si="240"/>
        <v>13668.653617091724</v>
      </c>
      <c r="BQ146" s="174">
        <f t="shared" si="240"/>
        <v>13514.332880852962</v>
      </c>
      <c r="BR146" s="174">
        <f t="shared" si="240"/>
        <v>14742.857601311101</v>
      </c>
      <c r="BS146" s="174">
        <f t="shared" si="240"/>
        <v>0</v>
      </c>
      <c r="BT146" s="174">
        <f t="shared" si="240"/>
        <v>0</v>
      </c>
      <c r="BU146" s="174">
        <f t="shared" si="240"/>
        <v>0</v>
      </c>
      <c r="BV146" s="174">
        <f t="shared" ref="BV146" si="241" xml:space="preserve"> IF(BV141 = 1, $F140, BV143 + BV144 - BV145)</f>
        <v>0</v>
      </c>
    </row>
  </sheetData>
  <phoneticPr fontId="2" type="noConversion"/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&amp;LPROJECT AIRCO&amp;CSheet: &amp;A&amp;RSTRICTLY CONFIDENTIAL</oddHeader>
    <oddFooter>&amp;L&amp;F (Printed on &amp;D at &amp;T) &amp;RPage &amp;P of &amp;N</oddFooter>
  </headerFooter>
  <customProperties>
    <customPr name="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V12"/>
  <sheetViews>
    <sheetView defaultGridColor="0" colorId="22" zoomScale="80" zoomScaleNormal="80" workbookViewId="0">
      <pane xSplit="9" ySplit="3" topLeftCell="J4" activePane="bottomRight" state="frozen"/>
      <selection activeCell="A2" sqref="A2:XFD2"/>
      <selection pane="topRight" activeCell="A2" sqref="A2:XFD2"/>
      <selection pane="bottomLeft" activeCell="A2" sqref="A2:XFD2"/>
      <selection pane="bottomRight" activeCell="J4" sqref="J4"/>
    </sheetView>
  </sheetViews>
  <sheetFormatPr defaultColWidth="0" defaultRowHeight="12.75" x14ac:dyDescent="0.2"/>
  <cols>
    <col min="1" max="2" width="1.28515625" style="1" customWidth="1"/>
    <col min="3" max="3" width="1.28515625" style="20" customWidth="1"/>
    <col min="4" max="4" width="1.28515625" style="21" customWidth="1"/>
    <col min="5" max="5" width="40.7109375" style="17" customWidth="1"/>
    <col min="6" max="6" width="12.7109375" style="17" customWidth="1"/>
    <col min="7" max="8" width="11.7109375" style="17" customWidth="1"/>
    <col min="9" max="9" width="2.7109375" style="17" customWidth="1"/>
    <col min="10" max="74" width="11.7109375" style="17" customWidth="1"/>
    <col min="75" max="16384" width="11.7109375" style="19" hidden="1"/>
  </cols>
  <sheetData>
    <row r="1" spans="1:74" s="35" customFormat="1" ht="26.25" x14ac:dyDescent="0.2">
      <c r="A1" s="27" t="str">
        <f ca="1" xml:space="preserve"> RIGHT(CELL("filename", A1), LEN(CELL("filename", A1)) - SEARCH("]", CELL("filename", A1)))</f>
        <v>Asset</v>
      </c>
      <c r="B1" s="1"/>
      <c r="C1" s="20"/>
      <c r="D1" s="2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</row>
    <row r="2" spans="1:74" s="51" customFormat="1" x14ac:dyDescent="0.2">
      <c r="A2" s="26"/>
      <c r="B2" s="26"/>
      <c r="C2" s="43"/>
      <c r="D2" s="48"/>
      <c r="E2" s="32" t="str">
        <f xml:space="preserve"> Time!E$14</f>
        <v>Model period ending</v>
      </c>
      <c r="F2" s="75"/>
      <c r="G2" s="73"/>
      <c r="H2" s="28"/>
      <c r="I2" s="28"/>
      <c r="J2" s="28">
        <f xml:space="preserve"> Time!J$14</f>
        <v>42460</v>
      </c>
      <c r="K2" s="28">
        <f xml:space="preserve"> Time!K$14</f>
        <v>42643</v>
      </c>
      <c r="L2" s="28">
        <f xml:space="preserve"> Time!L$14</f>
        <v>42825</v>
      </c>
      <c r="M2" s="28">
        <f xml:space="preserve"> Time!M$14</f>
        <v>43008</v>
      </c>
      <c r="N2" s="28">
        <f xml:space="preserve"> Time!N$14</f>
        <v>43190</v>
      </c>
      <c r="O2" s="28">
        <f xml:space="preserve"> Time!O$14</f>
        <v>43373</v>
      </c>
      <c r="P2" s="28">
        <f xml:space="preserve"> Time!P$14</f>
        <v>43555</v>
      </c>
      <c r="Q2" s="28">
        <f xml:space="preserve"> Time!Q$14</f>
        <v>43738</v>
      </c>
      <c r="R2" s="28">
        <f xml:space="preserve"> Time!R$14</f>
        <v>43921</v>
      </c>
      <c r="S2" s="28">
        <f xml:space="preserve"> Time!S$14</f>
        <v>44104</v>
      </c>
      <c r="T2" s="28">
        <f xml:space="preserve"> Time!T$14</f>
        <v>44286</v>
      </c>
      <c r="U2" s="28">
        <f xml:space="preserve"> Time!U$14</f>
        <v>44469</v>
      </c>
      <c r="V2" s="28">
        <f xml:space="preserve"> Time!V$14</f>
        <v>44651</v>
      </c>
      <c r="W2" s="28">
        <f xml:space="preserve"> Time!W$14</f>
        <v>44834</v>
      </c>
      <c r="X2" s="28">
        <f xml:space="preserve"> Time!X$14</f>
        <v>45016</v>
      </c>
      <c r="Y2" s="28">
        <f xml:space="preserve"> Time!Y$14</f>
        <v>45199</v>
      </c>
      <c r="Z2" s="28">
        <f xml:space="preserve"> Time!Z$14</f>
        <v>45382</v>
      </c>
      <c r="AA2" s="28">
        <f xml:space="preserve"> Time!AA$14</f>
        <v>45565</v>
      </c>
      <c r="AB2" s="28">
        <f xml:space="preserve"> Time!AB$14</f>
        <v>45747</v>
      </c>
      <c r="AC2" s="28">
        <f xml:space="preserve"> Time!AC$14</f>
        <v>45930</v>
      </c>
      <c r="AD2" s="28">
        <f xml:space="preserve"> Time!AD$14</f>
        <v>46112</v>
      </c>
      <c r="AE2" s="28">
        <f xml:space="preserve"> Time!AE$14</f>
        <v>46295</v>
      </c>
      <c r="AF2" s="28">
        <f xml:space="preserve"> Time!AF$14</f>
        <v>46477</v>
      </c>
      <c r="AG2" s="28">
        <f xml:space="preserve"> Time!AG$14</f>
        <v>46660</v>
      </c>
      <c r="AH2" s="28">
        <f xml:space="preserve"> Time!AH$14</f>
        <v>46843</v>
      </c>
      <c r="AI2" s="28">
        <f xml:space="preserve"> Time!AI$14</f>
        <v>47026</v>
      </c>
      <c r="AJ2" s="28">
        <f xml:space="preserve"> Time!AJ$14</f>
        <v>47208</v>
      </c>
      <c r="AK2" s="28">
        <f xml:space="preserve"> Time!AK$14</f>
        <v>47391</v>
      </c>
      <c r="AL2" s="28">
        <f xml:space="preserve"> Time!AL$14</f>
        <v>47573</v>
      </c>
      <c r="AM2" s="28">
        <f xml:space="preserve"> Time!AM$14</f>
        <v>47756</v>
      </c>
      <c r="AN2" s="28">
        <f xml:space="preserve"> Time!AN$14</f>
        <v>47938</v>
      </c>
      <c r="AO2" s="28">
        <f xml:space="preserve"> Time!AO$14</f>
        <v>48121</v>
      </c>
      <c r="AP2" s="28">
        <f xml:space="preserve"> Time!AP$14</f>
        <v>48304</v>
      </c>
      <c r="AQ2" s="28">
        <f xml:space="preserve"> Time!AQ$14</f>
        <v>48487</v>
      </c>
      <c r="AR2" s="28">
        <f xml:space="preserve"> Time!AR$14</f>
        <v>48669</v>
      </c>
      <c r="AS2" s="28">
        <f xml:space="preserve"> Time!AS$14</f>
        <v>48852</v>
      </c>
      <c r="AT2" s="28">
        <f xml:space="preserve"> Time!AT$14</f>
        <v>49034</v>
      </c>
      <c r="AU2" s="28">
        <f xml:space="preserve"> Time!AU$14</f>
        <v>49217</v>
      </c>
      <c r="AV2" s="28">
        <f xml:space="preserve"> Time!AV$14</f>
        <v>49399</v>
      </c>
      <c r="AW2" s="28">
        <f xml:space="preserve"> Time!AW$14</f>
        <v>49582</v>
      </c>
      <c r="AX2" s="28">
        <f xml:space="preserve"> Time!AX$14</f>
        <v>49765</v>
      </c>
      <c r="AY2" s="28">
        <f xml:space="preserve"> Time!AY$14</f>
        <v>49948</v>
      </c>
      <c r="AZ2" s="28">
        <f xml:space="preserve"> Time!AZ$14</f>
        <v>50130</v>
      </c>
      <c r="BA2" s="28">
        <f xml:space="preserve"> Time!BA$14</f>
        <v>50313</v>
      </c>
      <c r="BB2" s="28">
        <f xml:space="preserve"> Time!BB$14</f>
        <v>50495</v>
      </c>
      <c r="BC2" s="28">
        <f xml:space="preserve"> Time!BC$14</f>
        <v>50678</v>
      </c>
      <c r="BD2" s="28">
        <f xml:space="preserve"> Time!BD$14</f>
        <v>50860</v>
      </c>
      <c r="BE2" s="28">
        <f xml:space="preserve"> Time!BE$14</f>
        <v>51043</v>
      </c>
      <c r="BF2" s="28">
        <f xml:space="preserve"> Time!BF$14</f>
        <v>51226</v>
      </c>
      <c r="BG2" s="28">
        <f xml:space="preserve"> Time!BG$14</f>
        <v>51409</v>
      </c>
      <c r="BH2" s="28">
        <f xml:space="preserve"> Time!BH$14</f>
        <v>51591</v>
      </c>
      <c r="BI2" s="28">
        <f xml:space="preserve"> Time!BI$14</f>
        <v>51774</v>
      </c>
      <c r="BJ2" s="28">
        <f xml:space="preserve"> Time!BJ$14</f>
        <v>51956</v>
      </c>
      <c r="BK2" s="28">
        <f xml:space="preserve"> Time!BK$14</f>
        <v>52139</v>
      </c>
      <c r="BL2" s="28">
        <f xml:space="preserve"> Time!BL$14</f>
        <v>52321</v>
      </c>
      <c r="BM2" s="28">
        <f xml:space="preserve"> Time!BM$14</f>
        <v>52504</v>
      </c>
      <c r="BN2" s="28">
        <f xml:space="preserve"> Time!BN$14</f>
        <v>52687</v>
      </c>
      <c r="BO2" s="28">
        <f xml:space="preserve"> Time!BO$14</f>
        <v>52870</v>
      </c>
      <c r="BP2" s="28">
        <f xml:space="preserve"> Time!BP$14</f>
        <v>53052</v>
      </c>
      <c r="BQ2" s="28">
        <f xml:space="preserve"> Time!BQ$14</f>
        <v>53235</v>
      </c>
      <c r="BR2" s="28">
        <f xml:space="preserve"> Time!BR$14</f>
        <v>53417</v>
      </c>
      <c r="BS2" s="28">
        <f xml:space="preserve"> Time!BS$14</f>
        <v>53600</v>
      </c>
      <c r="BT2" s="28">
        <f xml:space="preserve"> Time!BT$14</f>
        <v>53782</v>
      </c>
      <c r="BU2" s="28">
        <f xml:space="preserve"> Time!BU$14</f>
        <v>53965</v>
      </c>
      <c r="BV2" s="28">
        <f xml:space="preserve"> Time!BV$14</f>
        <v>54148</v>
      </c>
    </row>
    <row r="3" spans="1:74" s="9" customFormat="1" x14ac:dyDescent="0.2">
      <c r="A3" s="1"/>
      <c r="B3" s="1"/>
      <c r="C3" s="20"/>
      <c r="D3" s="21"/>
      <c r="E3" s="3" t="str">
        <f xml:space="preserve"> Time!E$7</f>
        <v>Model column counter</v>
      </c>
      <c r="F3" s="41" t="s">
        <v>18</v>
      </c>
      <c r="G3" s="42" t="s">
        <v>16</v>
      </c>
      <c r="H3" s="41" t="s">
        <v>17</v>
      </c>
      <c r="I3" s="3"/>
      <c r="J3" s="3">
        <f xml:space="preserve"> Time!J$7</f>
        <v>1</v>
      </c>
      <c r="K3" s="3">
        <f xml:space="preserve"> Time!K$7</f>
        <v>2</v>
      </c>
      <c r="L3" s="3">
        <f xml:space="preserve"> Time!L$7</f>
        <v>3</v>
      </c>
      <c r="M3" s="3">
        <f xml:space="preserve"> Time!M$7</f>
        <v>4</v>
      </c>
      <c r="N3" s="3">
        <f xml:space="preserve"> Time!N$7</f>
        <v>5</v>
      </c>
      <c r="O3" s="3">
        <f xml:space="preserve"> Time!O$7</f>
        <v>6</v>
      </c>
      <c r="P3" s="3">
        <f xml:space="preserve"> Time!P$7</f>
        <v>7</v>
      </c>
      <c r="Q3" s="3">
        <f xml:space="preserve"> Time!Q$7</f>
        <v>8</v>
      </c>
      <c r="R3" s="3">
        <f xml:space="preserve"> Time!R$7</f>
        <v>9</v>
      </c>
      <c r="S3" s="3">
        <f xml:space="preserve"> Time!S$7</f>
        <v>10</v>
      </c>
      <c r="T3" s="3">
        <f xml:space="preserve"> Time!T$7</f>
        <v>11</v>
      </c>
      <c r="U3" s="3">
        <f xml:space="preserve"> Time!U$7</f>
        <v>12</v>
      </c>
      <c r="V3" s="3">
        <f xml:space="preserve"> Time!V$7</f>
        <v>13</v>
      </c>
      <c r="W3" s="3">
        <f xml:space="preserve"> Time!W$7</f>
        <v>14</v>
      </c>
      <c r="X3" s="3">
        <f xml:space="preserve"> Time!X$7</f>
        <v>15</v>
      </c>
      <c r="Y3" s="3">
        <f xml:space="preserve"> Time!Y$7</f>
        <v>16</v>
      </c>
      <c r="Z3" s="3">
        <f xml:space="preserve"> Time!Z$7</f>
        <v>17</v>
      </c>
      <c r="AA3" s="3">
        <f xml:space="preserve"> Time!AA$7</f>
        <v>18</v>
      </c>
      <c r="AB3" s="3">
        <f xml:space="preserve"> Time!AB$7</f>
        <v>19</v>
      </c>
      <c r="AC3" s="3">
        <f xml:space="preserve"> Time!AC$7</f>
        <v>20</v>
      </c>
      <c r="AD3" s="3">
        <f xml:space="preserve"> Time!AD$7</f>
        <v>21</v>
      </c>
      <c r="AE3" s="3">
        <f xml:space="preserve"> Time!AE$7</f>
        <v>22</v>
      </c>
      <c r="AF3" s="3">
        <f xml:space="preserve"> Time!AF$7</f>
        <v>23</v>
      </c>
      <c r="AG3" s="3">
        <f xml:space="preserve"> Time!AG$7</f>
        <v>24</v>
      </c>
      <c r="AH3" s="3">
        <f xml:space="preserve"> Time!AH$7</f>
        <v>25</v>
      </c>
      <c r="AI3" s="3">
        <f xml:space="preserve"> Time!AI$7</f>
        <v>26</v>
      </c>
      <c r="AJ3" s="3">
        <f xml:space="preserve"> Time!AJ$7</f>
        <v>27</v>
      </c>
      <c r="AK3" s="3">
        <f xml:space="preserve"> Time!AK$7</f>
        <v>28</v>
      </c>
      <c r="AL3" s="3">
        <f xml:space="preserve"> Time!AL$7</f>
        <v>29</v>
      </c>
      <c r="AM3" s="3">
        <f xml:space="preserve"> Time!AM$7</f>
        <v>30</v>
      </c>
      <c r="AN3" s="3">
        <f xml:space="preserve"> Time!AN$7</f>
        <v>31</v>
      </c>
      <c r="AO3" s="3">
        <f xml:space="preserve"> Time!AO$7</f>
        <v>32</v>
      </c>
      <c r="AP3" s="3">
        <f xml:space="preserve"> Time!AP$7</f>
        <v>33</v>
      </c>
      <c r="AQ3" s="3">
        <f xml:space="preserve"> Time!AQ$7</f>
        <v>34</v>
      </c>
      <c r="AR3" s="3">
        <f xml:space="preserve"> Time!AR$7</f>
        <v>35</v>
      </c>
      <c r="AS3" s="3">
        <f xml:space="preserve"> Time!AS$7</f>
        <v>36</v>
      </c>
      <c r="AT3" s="3">
        <f xml:space="preserve"> Time!AT$7</f>
        <v>37</v>
      </c>
      <c r="AU3" s="3">
        <f xml:space="preserve"> Time!AU$7</f>
        <v>38</v>
      </c>
      <c r="AV3" s="3">
        <f xml:space="preserve"> Time!AV$7</f>
        <v>39</v>
      </c>
      <c r="AW3" s="3">
        <f xml:space="preserve"> Time!AW$7</f>
        <v>40</v>
      </c>
      <c r="AX3" s="3">
        <f xml:space="preserve"> Time!AX$7</f>
        <v>41</v>
      </c>
      <c r="AY3" s="3">
        <f xml:space="preserve"> Time!AY$7</f>
        <v>42</v>
      </c>
      <c r="AZ3" s="3">
        <f xml:space="preserve"> Time!AZ$7</f>
        <v>43</v>
      </c>
      <c r="BA3" s="3">
        <f xml:space="preserve"> Time!BA$7</f>
        <v>44</v>
      </c>
      <c r="BB3" s="3">
        <f xml:space="preserve"> Time!BB$7</f>
        <v>45</v>
      </c>
      <c r="BC3" s="3">
        <f xml:space="preserve"> Time!BC$7</f>
        <v>46</v>
      </c>
      <c r="BD3" s="3">
        <f xml:space="preserve"> Time!BD$7</f>
        <v>47</v>
      </c>
      <c r="BE3" s="3">
        <f xml:space="preserve"> Time!BE$7</f>
        <v>48</v>
      </c>
      <c r="BF3" s="3">
        <f xml:space="preserve"> Time!BF$7</f>
        <v>49</v>
      </c>
      <c r="BG3" s="3">
        <f xml:space="preserve"> Time!BG$7</f>
        <v>50</v>
      </c>
      <c r="BH3" s="3">
        <f xml:space="preserve"> Time!BH$7</f>
        <v>51</v>
      </c>
      <c r="BI3" s="3">
        <f xml:space="preserve"> Time!BI$7</f>
        <v>52</v>
      </c>
      <c r="BJ3" s="3">
        <f xml:space="preserve"> Time!BJ$7</f>
        <v>53</v>
      </c>
      <c r="BK3" s="3">
        <f xml:space="preserve"> Time!BK$7</f>
        <v>54</v>
      </c>
      <c r="BL3" s="3">
        <f xml:space="preserve"> Time!BL$7</f>
        <v>55</v>
      </c>
      <c r="BM3" s="3">
        <f xml:space="preserve"> Time!BM$7</f>
        <v>56</v>
      </c>
      <c r="BN3" s="3">
        <f xml:space="preserve"> Time!BN$7</f>
        <v>57</v>
      </c>
      <c r="BO3" s="3">
        <f xml:space="preserve"> Time!BO$7</f>
        <v>58</v>
      </c>
      <c r="BP3" s="3">
        <f xml:space="preserve"> Time!BP$7</f>
        <v>59</v>
      </c>
      <c r="BQ3" s="3">
        <f xml:space="preserve"> Time!BQ$7</f>
        <v>60</v>
      </c>
      <c r="BR3" s="3">
        <f xml:space="preserve"> Time!BR$7</f>
        <v>61</v>
      </c>
      <c r="BS3" s="3">
        <f xml:space="preserve"> Time!BS$7</f>
        <v>62</v>
      </c>
      <c r="BT3" s="3">
        <f xml:space="preserve"> Time!BT$7</f>
        <v>63</v>
      </c>
      <c r="BU3" s="3">
        <f xml:space="preserve"> Time!BU$7</f>
        <v>64</v>
      </c>
      <c r="BV3" s="3">
        <f xml:space="preserve"> Time!BV$7</f>
        <v>65</v>
      </c>
    </row>
    <row r="6" spans="1:74" s="187" customFormat="1" x14ac:dyDescent="0.2">
      <c r="A6" s="165"/>
      <c r="B6" s="165"/>
      <c r="C6" s="183"/>
      <c r="D6" s="184"/>
      <c r="E6" s="185" t="s">
        <v>155</v>
      </c>
      <c r="F6" s="186">
        <v>20000</v>
      </c>
      <c r="G6" s="185" t="s">
        <v>25</v>
      </c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</row>
    <row r="7" spans="1:74" x14ac:dyDescent="0.2">
      <c r="A7" s="14"/>
      <c r="B7" s="14"/>
      <c r="C7" s="22"/>
      <c r="D7" s="56"/>
      <c r="E7" s="182" t="str">
        <f xml:space="preserve"> Time!E$22</f>
        <v>Acquisition / initial balance date flag</v>
      </c>
      <c r="F7" s="182">
        <f xml:space="preserve"> Time!F$22</f>
        <v>0</v>
      </c>
      <c r="G7" s="182" t="str">
        <f xml:space="preserve"> Time!G$22</f>
        <v>flag</v>
      </c>
      <c r="H7" s="182">
        <f xml:space="preserve"> Time!H$22</f>
        <v>1</v>
      </c>
      <c r="I7" s="182">
        <f xml:space="preserve"> Time!I$22</f>
        <v>0</v>
      </c>
      <c r="J7" s="182">
        <f xml:space="preserve"> Time!J$22</f>
        <v>1</v>
      </c>
      <c r="K7" s="182">
        <f xml:space="preserve"> Time!K$22</f>
        <v>0</v>
      </c>
      <c r="L7" s="182">
        <f xml:space="preserve"> Time!L$22</f>
        <v>0</v>
      </c>
      <c r="M7" s="182">
        <f xml:space="preserve"> Time!M$22</f>
        <v>0</v>
      </c>
      <c r="N7" s="182">
        <f xml:space="preserve"> Time!N$22</f>
        <v>0</v>
      </c>
      <c r="O7" s="182">
        <f xml:space="preserve"> Time!O$22</f>
        <v>0</v>
      </c>
      <c r="P7" s="182">
        <f xml:space="preserve"> Time!P$22</f>
        <v>0</v>
      </c>
      <c r="Q7" s="182">
        <f xml:space="preserve"> Time!Q$22</f>
        <v>0</v>
      </c>
      <c r="R7" s="182">
        <f xml:space="preserve"> Time!R$22</f>
        <v>0</v>
      </c>
      <c r="S7" s="182">
        <f xml:space="preserve"> Time!S$22</f>
        <v>0</v>
      </c>
      <c r="T7" s="182">
        <f xml:space="preserve"> Time!T$22</f>
        <v>0</v>
      </c>
      <c r="U7" s="182">
        <f xml:space="preserve"> Time!U$22</f>
        <v>0</v>
      </c>
      <c r="V7" s="182">
        <f xml:space="preserve"> Time!V$22</f>
        <v>0</v>
      </c>
      <c r="W7" s="182">
        <f xml:space="preserve"> Time!W$22</f>
        <v>0</v>
      </c>
      <c r="X7" s="182">
        <f xml:space="preserve"> Time!X$22</f>
        <v>0</v>
      </c>
      <c r="Y7" s="182">
        <f xml:space="preserve"> Time!Y$22</f>
        <v>0</v>
      </c>
      <c r="Z7" s="182">
        <f xml:space="preserve"> Time!Z$22</f>
        <v>0</v>
      </c>
      <c r="AA7" s="182">
        <f xml:space="preserve"> Time!AA$22</f>
        <v>0</v>
      </c>
      <c r="AB7" s="182">
        <f xml:space="preserve"> Time!AB$22</f>
        <v>0</v>
      </c>
      <c r="AC7" s="182">
        <f xml:space="preserve"> Time!AC$22</f>
        <v>0</v>
      </c>
      <c r="AD7" s="182">
        <f xml:space="preserve"> Time!AD$22</f>
        <v>0</v>
      </c>
      <c r="AE7" s="182">
        <f xml:space="preserve"> Time!AE$22</f>
        <v>0</v>
      </c>
      <c r="AF7" s="182">
        <f xml:space="preserve"> Time!AF$22</f>
        <v>0</v>
      </c>
      <c r="AG7" s="182">
        <f xml:space="preserve"> Time!AG$22</f>
        <v>0</v>
      </c>
      <c r="AH7" s="182">
        <f xml:space="preserve"> Time!AH$22</f>
        <v>0</v>
      </c>
      <c r="AI7" s="182">
        <f xml:space="preserve"> Time!AI$22</f>
        <v>0</v>
      </c>
      <c r="AJ7" s="182">
        <f xml:space="preserve"> Time!AJ$22</f>
        <v>0</v>
      </c>
      <c r="AK7" s="182">
        <f xml:space="preserve"> Time!AK$22</f>
        <v>0</v>
      </c>
      <c r="AL7" s="182">
        <f xml:space="preserve"> Time!AL$22</f>
        <v>0</v>
      </c>
      <c r="AM7" s="182">
        <f xml:space="preserve"> Time!AM$22</f>
        <v>0</v>
      </c>
      <c r="AN7" s="182">
        <f xml:space="preserve"> Time!AN$22</f>
        <v>0</v>
      </c>
      <c r="AO7" s="182">
        <f xml:space="preserve"> Time!AO$22</f>
        <v>0</v>
      </c>
      <c r="AP7" s="182">
        <f xml:space="preserve"> Time!AP$22</f>
        <v>0</v>
      </c>
      <c r="AQ7" s="182">
        <f xml:space="preserve"> Time!AQ$22</f>
        <v>0</v>
      </c>
      <c r="AR7" s="182">
        <f xml:space="preserve"> Time!AR$22</f>
        <v>0</v>
      </c>
      <c r="AS7" s="182">
        <f xml:space="preserve"> Time!AS$22</f>
        <v>0</v>
      </c>
      <c r="AT7" s="182">
        <f xml:space="preserve"> Time!AT$22</f>
        <v>0</v>
      </c>
      <c r="AU7" s="182">
        <f xml:space="preserve"> Time!AU$22</f>
        <v>0</v>
      </c>
      <c r="AV7" s="182">
        <f xml:space="preserve"> Time!AV$22</f>
        <v>0</v>
      </c>
      <c r="AW7" s="182">
        <f xml:space="preserve"> Time!AW$22</f>
        <v>0</v>
      </c>
      <c r="AX7" s="182">
        <f xml:space="preserve"> Time!AX$22</f>
        <v>0</v>
      </c>
      <c r="AY7" s="182">
        <f xml:space="preserve"> Time!AY$22</f>
        <v>0</v>
      </c>
      <c r="AZ7" s="182">
        <f xml:space="preserve"> Time!AZ$22</f>
        <v>0</v>
      </c>
      <c r="BA7" s="182">
        <f xml:space="preserve"> Time!BA$22</f>
        <v>0</v>
      </c>
      <c r="BB7" s="182">
        <f xml:space="preserve"> Time!BB$22</f>
        <v>0</v>
      </c>
      <c r="BC7" s="182">
        <f xml:space="preserve"> Time!BC$22</f>
        <v>0</v>
      </c>
      <c r="BD7" s="182">
        <f xml:space="preserve"> Time!BD$22</f>
        <v>0</v>
      </c>
      <c r="BE7" s="182">
        <f xml:space="preserve"> Time!BE$22</f>
        <v>0</v>
      </c>
      <c r="BF7" s="182">
        <f xml:space="preserve"> Time!BF$22</f>
        <v>0</v>
      </c>
      <c r="BG7" s="182">
        <f xml:space="preserve"> Time!BG$22</f>
        <v>0</v>
      </c>
      <c r="BH7" s="182">
        <f xml:space="preserve"> Time!BH$22</f>
        <v>0</v>
      </c>
      <c r="BI7" s="182">
        <f xml:space="preserve"> Time!BI$22</f>
        <v>0</v>
      </c>
      <c r="BJ7" s="182">
        <f xml:space="preserve"> Time!BJ$22</f>
        <v>0</v>
      </c>
      <c r="BK7" s="182">
        <f xml:space="preserve"> Time!BK$22</f>
        <v>0</v>
      </c>
      <c r="BL7" s="182">
        <f xml:space="preserve"> Time!BL$22</f>
        <v>0</v>
      </c>
      <c r="BM7" s="182">
        <f xml:space="preserve"> Time!BM$22</f>
        <v>0</v>
      </c>
      <c r="BN7" s="182">
        <f xml:space="preserve"> Time!BN$22</f>
        <v>0</v>
      </c>
      <c r="BO7" s="182">
        <f xml:space="preserve"> Time!BO$22</f>
        <v>0</v>
      </c>
      <c r="BP7" s="182">
        <f xml:space="preserve"> Time!BP$22</f>
        <v>0</v>
      </c>
      <c r="BQ7" s="182">
        <f xml:space="preserve"> Time!BQ$22</f>
        <v>0</v>
      </c>
      <c r="BR7" s="182">
        <f xml:space="preserve"> Time!BR$22</f>
        <v>0</v>
      </c>
      <c r="BS7" s="182">
        <f xml:space="preserve"> Time!BS$22</f>
        <v>0</v>
      </c>
      <c r="BT7" s="182">
        <f xml:space="preserve"> Time!BT$22</f>
        <v>0</v>
      </c>
      <c r="BU7" s="182">
        <f xml:space="preserve"> Time!BU$22</f>
        <v>0</v>
      </c>
      <c r="BV7" s="182">
        <f xml:space="preserve"> Time!BV$22</f>
        <v>0</v>
      </c>
    </row>
    <row r="8" spans="1:74" x14ac:dyDescent="0.2">
      <c r="A8" s="14"/>
      <c r="B8" s="14"/>
      <c r="C8" s="22"/>
      <c r="D8" s="5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</row>
    <row r="9" spans="1:74" x14ac:dyDescent="0.2">
      <c r="A9" s="14"/>
      <c r="B9" s="14"/>
      <c r="C9" s="22"/>
      <c r="D9" s="56"/>
      <c r="E9" s="16" t="s">
        <v>153</v>
      </c>
      <c r="F9" s="16"/>
      <c r="G9" s="16"/>
      <c r="H9" s="16"/>
      <c r="I9" s="16"/>
      <c r="J9" s="16">
        <f t="shared" ref="J9:BU9" si="0" xml:space="preserve"> I12</f>
        <v>0</v>
      </c>
      <c r="K9" s="16">
        <f t="shared" si="0"/>
        <v>20000</v>
      </c>
      <c r="L9" s="16">
        <f t="shared" si="0"/>
        <v>30000</v>
      </c>
      <c r="M9" s="16">
        <f t="shared" si="0"/>
        <v>28000</v>
      </c>
      <c r="N9" s="16">
        <f t="shared" si="0"/>
        <v>26000</v>
      </c>
      <c r="O9" s="16">
        <f t="shared" si="0"/>
        <v>23000</v>
      </c>
      <c r="P9" s="16">
        <f t="shared" si="0"/>
        <v>23000</v>
      </c>
      <c r="Q9" s="16">
        <f t="shared" si="0"/>
        <v>23000</v>
      </c>
      <c r="R9" s="16">
        <f t="shared" si="0"/>
        <v>23000</v>
      </c>
      <c r="S9" s="16">
        <f t="shared" si="0"/>
        <v>23000</v>
      </c>
      <c r="T9" s="16">
        <f t="shared" si="0"/>
        <v>23000</v>
      </c>
      <c r="U9" s="16">
        <f t="shared" si="0"/>
        <v>23000</v>
      </c>
      <c r="V9" s="16">
        <f t="shared" si="0"/>
        <v>23000</v>
      </c>
      <c r="W9" s="16">
        <f t="shared" si="0"/>
        <v>23000</v>
      </c>
      <c r="X9" s="16">
        <f t="shared" si="0"/>
        <v>23000</v>
      </c>
      <c r="Y9" s="16">
        <f t="shared" si="0"/>
        <v>23000</v>
      </c>
      <c r="Z9" s="16">
        <f t="shared" si="0"/>
        <v>23000</v>
      </c>
      <c r="AA9" s="16">
        <f t="shared" si="0"/>
        <v>23000</v>
      </c>
      <c r="AB9" s="16">
        <f t="shared" si="0"/>
        <v>23000</v>
      </c>
      <c r="AC9" s="16">
        <f t="shared" si="0"/>
        <v>23000</v>
      </c>
      <c r="AD9" s="16">
        <f t="shared" si="0"/>
        <v>23000</v>
      </c>
      <c r="AE9" s="16">
        <f t="shared" si="0"/>
        <v>23000</v>
      </c>
      <c r="AF9" s="16">
        <f t="shared" si="0"/>
        <v>23000</v>
      </c>
      <c r="AG9" s="16">
        <f t="shared" si="0"/>
        <v>23000</v>
      </c>
      <c r="AH9" s="16">
        <f t="shared" si="0"/>
        <v>23000</v>
      </c>
      <c r="AI9" s="16">
        <f t="shared" si="0"/>
        <v>23000</v>
      </c>
      <c r="AJ9" s="16">
        <f t="shared" si="0"/>
        <v>23000</v>
      </c>
      <c r="AK9" s="16">
        <f t="shared" si="0"/>
        <v>23000</v>
      </c>
      <c r="AL9" s="16">
        <f t="shared" si="0"/>
        <v>23000</v>
      </c>
      <c r="AM9" s="16">
        <f t="shared" si="0"/>
        <v>23000</v>
      </c>
      <c r="AN9" s="16">
        <f t="shared" si="0"/>
        <v>23000</v>
      </c>
      <c r="AO9" s="16">
        <f t="shared" si="0"/>
        <v>23000</v>
      </c>
      <c r="AP9" s="16">
        <f t="shared" si="0"/>
        <v>23000</v>
      </c>
      <c r="AQ9" s="16">
        <f t="shared" si="0"/>
        <v>23000</v>
      </c>
      <c r="AR9" s="16">
        <f t="shared" si="0"/>
        <v>23000</v>
      </c>
      <c r="AS9" s="16">
        <f t="shared" si="0"/>
        <v>23000</v>
      </c>
      <c r="AT9" s="16">
        <f t="shared" si="0"/>
        <v>23000</v>
      </c>
      <c r="AU9" s="16">
        <f t="shared" si="0"/>
        <v>23000</v>
      </c>
      <c r="AV9" s="16">
        <f t="shared" si="0"/>
        <v>23000</v>
      </c>
      <c r="AW9" s="16">
        <f t="shared" si="0"/>
        <v>23000</v>
      </c>
      <c r="AX9" s="16">
        <f t="shared" si="0"/>
        <v>23000</v>
      </c>
      <c r="AY9" s="16">
        <f t="shared" si="0"/>
        <v>23000</v>
      </c>
      <c r="AZ9" s="16">
        <f t="shared" si="0"/>
        <v>23000</v>
      </c>
      <c r="BA9" s="16">
        <f t="shared" si="0"/>
        <v>23000</v>
      </c>
      <c r="BB9" s="16">
        <f t="shared" si="0"/>
        <v>23000</v>
      </c>
      <c r="BC9" s="16">
        <f t="shared" si="0"/>
        <v>23000</v>
      </c>
      <c r="BD9" s="16">
        <f t="shared" si="0"/>
        <v>23000</v>
      </c>
      <c r="BE9" s="16">
        <f t="shared" si="0"/>
        <v>23000</v>
      </c>
      <c r="BF9" s="16">
        <f t="shared" si="0"/>
        <v>23000</v>
      </c>
      <c r="BG9" s="16">
        <f t="shared" si="0"/>
        <v>23000</v>
      </c>
      <c r="BH9" s="16">
        <f t="shared" si="0"/>
        <v>23000</v>
      </c>
      <c r="BI9" s="16">
        <f t="shared" si="0"/>
        <v>23000</v>
      </c>
      <c r="BJ9" s="16">
        <f t="shared" si="0"/>
        <v>23000</v>
      </c>
      <c r="BK9" s="16">
        <f t="shared" si="0"/>
        <v>23000</v>
      </c>
      <c r="BL9" s="16">
        <f t="shared" si="0"/>
        <v>23000</v>
      </c>
      <c r="BM9" s="16">
        <f t="shared" si="0"/>
        <v>23000</v>
      </c>
      <c r="BN9" s="16">
        <f t="shared" si="0"/>
        <v>23000</v>
      </c>
      <c r="BO9" s="16">
        <f t="shared" si="0"/>
        <v>23000</v>
      </c>
      <c r="BP9" s="16">
        <f t="shared" si="0"/>
        <v>23000</v>
      </c>
      <c r="BQ9" s="16">
        <f t="shared" si="0"/>
        <v>23000</v>
      </c>
      <c r="BR9" s="16">
        <f t="shared" si="0"/>
        <v>23000</v>
      </c>
      <c r="BS9" s="16">
        <f t="shared" si="0"/>
        <v>23000</v>
      </c>
      <c r="BT9" s="16">
        <f t="shared" si="0"/>
        <v>23000</v>
      </c>
      <c r="BU9" s="16">
        <f t="shared" si="0"/>
        <v>23000</v>
      </c>
      <c r="BV9" s="16">
        <f t="shared" ref="BV9" si="1" xml:space="preserve"> BU12</f>
        <v>23000</v>
      </c>
    </row>
    <row r="10" spans="1:74" s="81" customFormat="1" x14ac:dyDescent="0.2">
      <c r="A10" s="78"/>
      <c r="B10" s="78"/>
      <c r="C10" s="79"/>
      <c r="D10" s="80"/>
      <c r="E10" s="81" t="s">
        <v>151</v>
      </c>
      <c r="K10" s="81">
        <v>10000</v>
      </c>
    </row>
    <row r="11" spans="1:74" s="81" customFormat="1" x14ac:dyDescent="0.2">
      <c r="A11" s="78"/>
      <c r="B11" s="78"/>
      <c r="C11" s="79"/>
      <c r="D11" s="80"/>
      <c r="E11" s="81" t="s">
        <v>154</v>
      </c>
      <c r="L11" s="81">
        <v>2000</v>
      </c>
      <c r="M11" s="81">
        <v>2000</v>
      </c>
      <c r="N11" s="81">
        <v>3000</v>
      </c>
    </row>
    <row r="12" spans="1:74" s="192" customFormat="1" x14ac:dyDescent="0.2">
      <c r="A12" s="171"/>
      <c r="B12" s="171"/>
      <c r="C12" s="188"/>
      <c r="D12" s="189"/>
      <c r="E12" s="190" t="s">
        <v>152</v>
      </c>
      <c r="F12" s="190"/>
      <c r="G12" s="190"/>
      <c r="H12" s="190"/>
      <c r="I12" s="191"/>
      <c r="J12" s="190">
        <f t="shared" ref="J12:AO12" si="2" xml:space="preserve"> IF(J7 = 1, $F6, J9 + J10 - J11)</f>
        <v>20000</v>
      </c>
      <c r="K12" s="190">
        <f t="shared" si="2"/>
        <v>30000</v>
      </c>
      <c r="L12" s="190">
        <f t="shared" si="2"/>
        <v>28000</v>
      </c>
      <c r="M12" s="190">
        <f t="shared" si="2"/>
        <v>26000</v>
      </c>
      <c r="N12" s="190">
        <f t="shared" si="2"/>
        <v>23000</v>
      </c>
      <c r="O12" s="190">
        <f t="shared" si="2"/>
        <v>23000</v>
      </c>
      <c r="P12" s="190">
        <f t="shared" si="2"/>
        <v>23000</v>
      </c>
      <c r="Q12" s="190">
        <f t="shared" si="2"/>
        <v>23000</v>
      </c>
      <c r="R12" s="190">
        <f t="shared" si="2"/>
        <v>23000</v>
      </c>
      <c r="S12" s="190">
        <f t="shared" si="2"/>
        <v>23000</v>
      </c>
      <c r="T12" s="190">
        <f t="shared" si="2"/>
        <v>23000</v>
      </c>
      <c r="U12" s="190">
        <f t="shared" si="2"/>
        <v>23000</v>
      </c>
      <c r="V12" s="190">
        <f t="shared" si="2"/>
        <v>23000</v>
      </c>
      <c r="W12" s="190">
        <f t="shared" si="2"/>
        <v>23000</v>
      </c>
      <c r="X12" s="190">
        <f t="shared" si="2"/>
        <v>23000</v>
      </c>
      <c r="Y12" s="190">
        <f t="shared" si="2"/>
        <v>23000</v>
      </c>
      <c r="Z12" s="190">
        <f t="shared" si="2"/>
        <v>23000</v>
      </c>
      <c r="AA12" s="190">
        <f t="shared" si="2"/>
        <v>23000</v>
      </c>
      <c r="AB12" s="190">
        <f t="shared" si="2"/>
        <v>23000</v>
      </c>
      <c r="AC12" s="190">
        <f t="shared" si="2"/>
        <v>23000</v>
      </c>
      <c r="AD12" s="190">
        <f t="shared" si="2"/>
        <v>23000</v>
      </c>
      <c r="AE12" s="190">
        <f t="shared" si="2"/>
        <v>23000</v>
      </c>
      <c r="AF12" s="190">
        <f t="shared" si="2"/>
        <v>23000</v>
      </c>
      <c r="AG12" s="190">
        <f t="shared" si="2"/>
        <v>23000</v>
      </c>
      <c r="AH12" s="190">
        <f t="shared" si="2"/>
        <v>23000</v>
      </c>
      <c r="AI12" s="190">
        <f t="shared" si="2"/>
        <v>23000</v>
      </c>
      <c r="AJ12" s="190">
        <f t="shared" si="2"/>
        <v>23000</v>
      </c>
      <c r="AK12" s="190">
        <f t="shared" si="2"/>
        <v>23000</v>
      </c>
      <c r="AL12" s="190">
        <f t="shared" si="2"/>
        <v>23000</v>
      </c>
      <c r="AM12" s="190">
        <f t="shared" si="2"/>
        <v>23000</v>
      </c>
      <c r="AN12" s="190">
        <f t="shared" si="2"/>
        <v>23000</v>
      </c>
      <c r="AO12" s="190">
        <f t="shared" si="2"/>
        <v>23000</v>
      </c>
      <c r="AP12" s="190">
        <f t="shared" ref="AP12:BU12" si="3" xml:space="preserve"> IF(AP7 = 1, $F6, AP9 + AP10 - AP11)</f>
        <v>23000</v>
      </c>
      <c r="AQ12" s="190">
        <f t="shared" si="3"/>
        <v>23000</v>
      </c>
      <c r="AR12" s="190">
        <f t="shared" si="3"/>
        <v>23000</v>
      </c>
      <c r="AS12" s="190">
        <f t="shared" si="3"/>
        <v>23000</v>
      </c>
      <c r="AT12" s="190">
        <f t="shared" si="3"/>
        <v>23000</v>
      </c>
      <c r="AU12" s="190">
        <f t="shared" si="3"/>
        <v>23000</v>
      </c>
      <c r="AV12" s="190">
        <f t="shared" si="3"/>
        <v>23000</v>
      </c>
      <c r="AW12" s="190">
        <f t="shared" si="3"/>
        <v>23000</v>
      </c>
      <c r="AX12" s="190">
        <f t="shared" si="3"/>
        <v>23000</v>
      </c>
      <c r="AY12" s="190">
        <f t="shared" si="3"/>
        <v>23000</v>
      </c>
      <c r="AZ12" s="190">
        <f t="shared" si="3"/>
        <v>23000</v>
      </c>
      <c r="BA12" s="190">
        <f t="shared" si="3"/>
        <v>23000</v>
      </c>
      <c r="BB12" s="190">
        <f t="shared" si="3"/>
        <v>23000</v>
      </c>
      <c r="BC12" s="190">
        <f t="shared" si="3"/>
        <v>23000</v>
      </c>
      <c r="BD12" s="190">
        <f t="shared" si="3"/>
        <v>23000</v>
      </c>
      <c r="BE12" s="190">
        <f t="shared" si="3"/>
        <v>23000</v>
      </c>
      <c r="BF12" s="190">
        <f t="shared" si="3"/>
        <v>23000</v>
      </c>
      <c r="BG12" s="190">
        <f t="shared" si="3"/>
        <v>23000</v>
      </c>
      <c r="BH12" s="190">
        <f t="shared" si="3"/>
        <v>23000</v>
      </c>
      <c r="BI12" s="190">
        <f t="shared" si="3"/>
        <v>23000</v>
      </c>
      <c r="BJ12" s="190">
        <f t="shared" si="3"/>
        <v>23000</v>
      </c>
      <c r="BK12" s="190">
        <f t="shared" si="3"/>
        <v>23000</v>
      </c>
      <c r="BL12" s="190">
        <f t="shared" si="3"/>
        <v>23000</v>
      </c>
      <c r="BM12" s="190">
        <f t="shared" si="3"/>
        <v>23000</v>
      </c>
      <c r="BN12" s="190">
        <f t="shared" si="3"/>
        <v>23000</v>
      </c>
      <c r="BO12" s="190">
        <f t="shared" si="3"/>
        <v>23000</v>
      </c>
      <c r="BP12" s="190">
        <f t="shared" si="3"/>
        <v>23000</v>
      </c>
      <c r="BQ12" s="190">
        <f t="shared" si="3"/>
        <v>23000</v>
      </c>
      <c r="BR12" s="190">
        <f t="shared" si="3"/>
        <v>23000</v>
      </c>
      <c r="BS12" s="190">
        <f t="shared" si="3"/>
        <v>23000</v>
      </c>
      <c r="BT12" s="190">
        <f t="shared" si="3"/>
        <v>23000</v>
      </c>
      <c r="BU12" s="190">
        <f t="shared" si="3"/>
        <v>23000</v>
      </c>
      <c r="BV12" s="190">
        <f t="shared" ref="BV12" si="4" xml:space="preserve"> IF(BV7 = 1, $F6, BV9 + BV10 - BV11)</f>
        <v>23000</v>
      </c>
    </row>
  </sheetData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&amp;LPROJECT AIRCO&amp;CSheet: &amp;A&amp;RSTRICTLY CONFIDENTIAL</oddHeader>
    <oddFooter>&amp;L&amp;F (Printed on &amp;D at &amp;T) 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outlinePr summaryBelow="0" summaryRight="0"/>
  </sheetPr>
  <dimension ref="A1:BV9"/>
  <sheetViews>
    <sheetView defaultGridColor="0" colorId="22" zoomScale="80" zoomScaleNormal="80" workbookViewId="0">
      <pane xSplit="9" ySplit="3" topLeftCell="J4" activePane="bottomRight" state="frozen"/>
      <selection activeCell="J2" sqref="A2:XFD2"/>
      <selection pane="topRight" activeCell="J2" sqref="A2:XFD2"/>
      <selection pane="bottomLeft" activeCell="J2" sqref="A2:XFD2"/>
      <selection pane="bottomRight" activeCell="J4" sqref="J4"/>
    </sheetView>
  </sheetViews>
  <sheetFormatPr defaultColWidth="0" defaultRowHeight="12.75" x14ac:dyDescent="0.2"/>
  <cols>
    <col min="1" max="2" width="1.28515625" style="1" customWidth="1"/>
    <col min="3" max="3" width="1.28515625" style="20" customWidth="1"/>
    <col min="4" max="4" width="1.28515625" style="21" customWidth="1"/>
    <col min="5" max="5" width="40.7109375" style="17" customWidth="1"/>
    <col min="6" max="6" width="12.7109375" style="17" customWidth="1"/>
    <col min="7" max="8" width="11.7109375" style="17" customWidth="1"/>
    <col min="9" max="9" width="2.7109375" style="17" customWidth="1"/>
    <col min="10" max="74" width="11.7109375" style="17" customWidth="1"/>
    <col min="75" max="16384" width="11.7109375" style="19" hidden="1"/>
  </cols>
  <sheetData>
    <row r="1" spans="1:74" s="35" customFormat="1" ht="26.25" x14ac:dyDescent="0.2">
      <c r="A1" s="27" t="str">
        <f ca="1" xml:space="preserve"> RIGHT(CELL("filename", A1), LEN(CELL("filename", A1)) - SEARCH("]", CELL("filename", A1)))</f>
        <v>SnrDebt</v>
      </c>
      <c r="B1" s="1"/>
      <c r="C1" s="20"/>
      <c r="D1" s="2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</row>
    <row r="2" spans="1:74" s="51" customFormat="1" x14ac:dyDescent="0.2">
      <c r="A2" s="26"/>
      <c r="B2" s="26"/>
      <c r="C2" s="43"/>
      <c r="D2" s="48"/>
      <c r="E2" s="32" t="str">
        <f xml:space="preserve"> Time!E$14</f>
        <v>Model period ending</v>
      </c>
      <c r="F2" s="75"/>
      <c r="G2" s="73"/>
      <c r="H2" s="28"/>
      <c r="I2" s="28"/>
      <c r="J2" s="28">
        <f xml:space="preserve"> Time!J$14</f>
        <v>42460</v>
      </c>
      <c r="K2" s="28">
        <f xml:space="preserve"> Time!K$14</f>
        <v>42643</v>
      </c>
      <c r="L2" s="28">
        <f xml:space="preserve"> Time!L$14</f>
        <v>42825</v>
      </c>
      <c r="M2" s="28">
        <f xml:space="preserve"> Time!M$14</f>
        <v>43008</v>
      </c>
      <c r="N2" s="28">
        <f xml:space="preserve"> Time!N$14</f>
        <v>43190</v>
      </c>
      <c r="O2" s="28">
        <f xml:space="preserve"> Time!O$14</f>
        <v>43373</v>
      </c>
      <c r="P2" s="28">
        <f xml:space="preserve"> Time!P$14</f>
        <v>43555</v>
      </c>
      <c r="Q2" s="28">
        <f xml:space="preserve"> Time!Q$14</f>
        <v>43738</v>
      </c>
      <c r="R2" s="28">
        <f xml:space="preserve"> Time!R$14</f>
        <v>43921</v>
      </c>
      <c r="S2" s="28">
        <f xml:space="preserve"> Time!S$14</f>
        <v>44104</v>
      </c>
      <c r="T2" s="28">
        <f xml:space="preserve"> Time!T$14</f>
        <v>44286</v>
      </c>
      <c r="U2" s="28">
        <f xml:space="preserve"> Time!U$14</f>
        <v>44469</v>
      </c>
      <c r="V2" s="28">
        <f xml:space="preserve"> Time!V$14</f>
        <v>44651</v>
      </c>
      <c r="W2" s="28">
        <f xml:space="preserve"> Time!W$14</f>
        <v>44834</v>
      </c>
      <c r="X2" s="28">
        <f xml:space="preserve"> Time!X$14</f>
        <v>45016</v>
      </c>
      <c r="Y2" s="28">
        <f xml:space="preserve"> Time!Y$14</f>
        <v>45199</v>
      </c>
      <c r="Z2" s="28">
        <f xml:space="preserve"> Time!Z$14</f>
        <v>45382</v>
      </c>
      <c r="AA2" s="28">
        <f xml:space="preserve"> Time!AA$14</f>
        <v>45565</v>
      </c>
      <c r="AB2" s="28">
        <f xml:space="preserve"> Time!AB$14</f>
        <v>45747</v>
      </c>
      <c r="AC2" s="28">
        <f xml:space="preserve"> Time!AC$14</f>
        <v>45930</v>
      </c>
      <c r="AD2" s="28">
        <f xml:space="preserve"> Time!AD$14</f>
        <v>46112</v>
      </c>
      <c r="AE2" s="28">
        <f xml:space="preserve"> Time!AE$14</f>
        <v>46295</v>
      </c>
      <c r="AF2" s="28">
        <f xml:space="preserve"> Time!AF$14</f>
        <v>46477</v>
      </c>
      <c r="AG2" s="28">
        <f xml:space="preserve"> Time!AG$14</f>
        <v>46660</v>
      </c>
      <c r="AH2" s="28">
        <f xml:space="preserve"> Time!AH$14</f>
        <v>46843</v>
      </c>
      <c r="AI2" s="28">
        <f xml:space="preserve"> Time!AI$14</f>
        <v>47026</v>
      </c>
      <c r="AJ2" s="28">
        <f xml:space="preserve"> Time!AJ$14</f>
        <v>47208</v>
      </c>
      <c r="AK2" s="28">
        <f xml:space="preserve"> Time!AK$14</f>
        <v>47391</v>
      </c>
      <c r="AL2" s="28">
        <f xml:space="preserve"> Time!AL$14</f>
        <v>47573</v>
      </c>
      <c r="AM2" s="28">
        <f xml:space="preserve"> Time!AM$14</f>
        <v>47756</v>
      </c>
      <c r="AN2" s="28">
        <f xml:space="preserve"> Time!AN$14</f>
        <v>47938</v>
      </c>
      <c r="AO2" s="28">
        <f xml:space="preserve"> Time!AO$14</f>
        <v>48121</v>
      </c>
      <c r="AP2" s="28">
        <f xml:space="preserve"> Time!AP$14</f>
        <v>48304</v>
      </c>
      <c r="AQ2" s="28">
        <f xml:space="preserve"> Time!AQ$14</f>
        <v>48487</v>
      </c>
      <c r="AR2" s="28">
        <f xml:space="preserve"> Time!AR$14</f>
        <v>48669</v>
      </c>
      <c r="AS2" s="28">
        <f xml:space="preserve"> Time!AS$14</f>
        <v>48852</v>
      </c>
      <c r="AT2" s="28">
        <f xml:space="preserve"> Time!AT$14</f>
        <v>49034</v>
      </c>
      <c r="AU2" s="28">
        <f xml:space="preserve"> Time!AU$14</f>
        <v>49217</v>
      </c>
      <c r="AV2" s="28">
        <f xml:space="preserve"> Time!AV$14</f>
        <v>49399</v>
      </c>
      <c r="AW2" s="28">
        <f xml:space="preserve"> Time!AW$14</f>
        <v>49582</v>
      </c>
      <c r="AX2" s="28">
        <f xml:space="preserve"> Time!AX$14</f>
        <v>49765</v>
      </c>
      <c r="AY2" s="28">
        <f xml:space="preserve"> Time!AY$14</f>
        <v>49948</v>
      </c>
      <c r="AZ2" s="28">
        <f xml:space="preserve"> Time!AZ$14</f>
        <v>50130</v>
      </c>
      <c r="BA2" s="28">
        <f xml:space="preserve"> Time!BA$14</f>
        <v>50313</v>
      </c>
      <c r="BB2" s="28">
        <f xml:space="preserve"> Time!BB$14</f>
        <v>50495</v>
      </c>
      <c r="BC2" s="28">
        <f xml:space="preserve"> Time!BC$14</f>
        <v>50678</v>
      </c>
      <c r="BD2" s="28">
        <f xml:space="preserve"> Time!BD$14</f>
        <v>50860</v>
      </c>
      <c r="BE2" s="28">
        <f xml:space="preserve"> Time!BE$14</f>
        <v>51043</v>
      </c>
      <c r="BF2" s="28">
        <f xml:space="preserve"> Time!BF$14</f>
        <v>51226</v>
      </c>
      <c r="BG2" s="28">
        <f xml:space="preserve"> Time!BG$14</f>
        <v>51409</v>
      </c>
      <c r="BH2" s="28">
        <f xml:space="preserve"> Time!BH$14</f>
        <v>51591</v>
      </c>
      <c r="BI2" s="28">
        <f xml:space="preserve"> Time!BI$14</f>
        <v>51774</v>
      </c>
      <c r="BJ2" s="28">
        <f xml:space="preserve"> Time!BJ$14</f>
        <v>51956</v>
      </c>
      <c r="BK2" s="28">
        <f xml:space="preserve"> Time!BK$14</f>
        <v>52139</v>
      </c>
      <c r="BL2" s="28">
        <f xml:space="preserve"> Time!BL$14</f>
        <v>52321</v>
      </c>
      <c r="BM2" s="28">
        <f xml:space="preserve"> Time!BM$14</f>
        <v>52504</v>
      </c>
      <c r="BN2" s="28">
        <f xml:space="preserve"> Time!BN$14</f>
        <v>52687</v>
      </c>
      <c r="BO2" s="28">
        <f xml:space="preserve"> Time!BO$14</f>
        <v>52870</v>
      </c>
      <c r="BP2" s="28">
        <f xml:space="preserve"> Time!BP$14</f>
        <v>53052</v>
      </c>
      <c r="BQ2" s="28">
        <f xml:space="preserve"> Time!BQ$14</f>
        <v>53235</v>
      </c>
      <c r="BR2" s="28">
        <f xml:space="preserve"> Time!BR$14</f>
        <v>53417</v>
      </c>
      <c r="BS2" s="28">
        <f xml:space="preserve"> Time!BS$14</f>
        <v>53600</v>
      </c>
      <c r="BT2" s="28">
        <f xml:space="preserve"> Time!BT$14</f>
        <v>53782</v>
      </c>
      <c r="BU2" s="28">
        <f xml:space="preserve"> Time!BU$14</f>
        <v>53965</v>
      </c>
      <c r="BV2" s="28">
        <f xml:space="preserve"> Time!BV$14</f>
        <v>54148</v>
      </c>
    </row>
    <row r="3" spans="1:74" s="9" customFormat="1" x14ac:dyDescent="0.2">
      <c r="A3" s="1"/>
      <c r="B3" s="1"/>
      <c r="C3" s="20"/>
      <c r="D3" s="21"/>
      <c r="E3" s="3" t="str">
        <f xml:space="preserve"> Time!E$7</f>
        <v>Model column counter</v>
      </c>
      <c r="F3" s="41" t="s">
        <v>18</v>
      </c>
      <c r="G3" s="42" t="s">
        <v>16</v>
      </c>
      <c r="H3" s="41" t="s">
        <v>17</v>
      </c>
      <c r="I3" s="3"/>
      <c r="J3" s="3">
        <f xml:space="preserve"> Time!J$7</f>
        <v>1</v>
      </c>
      <c r="K3" s="3">
        <f xml:space="preserve"> Time!K$7</f>
        <v>2</v>
      </c>
      <c r="L3" s="3">
        <f xml:space="preserve"> Time!L$7</f>
        <v>3</v>
      </c>
      <c r="M3" s="3">
        <f xml:space="preserve"> Time!M$7</f>
        <v>4</v>
      </c>
      <c r="N3" s="3">
        <f xml:space="preserve"> Time!N$7</f>
        <v>5</v>
      </c>
      <c r="O3" s="3">
        <f xml:space="preserve"> Time!O$7</f>
        <v>6</v>
      </c>
      <c r="P3" s="3">
        <f xml:space="preserve"> Time!P$7</f>
        <v>7</v>
      </c>
      <c r="Q3" s="3">
        <f xml:space="preserve"> Time!Q$7</f>
        <v>8</v>
      </c>
      <c r="R3" s="3">
        <f xml:space="preserve"> Time!R$7</f>
        <v>9</v>
      </c>
      <c r="S3" s="3">
        <f xml:space="preserve"> Time!S$7</f>
        <v>10</v>
      </c>
      <c r="T3" s="3">
        <f xml:space="preserve"> Time!T$7</f>
        <v>11</v>
      </c>
      <c r="U3" s="3">
        <f xml:space="preserve"> Time!U$7</f>
        <v>12</v>
      </c>
      <c r="V3" s="3">
        <f xml:space="preserve"> Time!V$7</f>
        <v>13</v>
      </c>
      <c r="W3" s="3">
        <f xml:space="preserve"> Time!W$7</f>
        <v>14</v>
      </c>
      <c r="X3" s="3">
        <f xml:space="preserve"> Time!X$7</f>
        <v>15</v>
      </c>
      <c r="Y3" s="3">
        <f xml:space="preserve"> Time!Y$7</f>
        <v>16</v>
      </c>
      <c r="Z3" s="3">
        <f xml:space="preserve"> Time!Z$7</f>
        <v>17</v>
      </c>
      <c r="AA3" s="3">
        <f xml:space="preserve"> Time!AA$7</f>
        <v>18</v>
      </c>
      <c r="AB3" s="3">
        <f xml:space="preserve"> Time!AB$7</f>
        <v>19</v>
      </c>
      <c r="AC3" s="3">
        <f xml:space="preserve"> Time!AC$7</f>
        <v>20</v>
      </c>
      <c r="AD3" s="3">
        <f xml:space="preserve"> Time!AD$7</f>
        <v>21</v>
      </c>
      <c r="AE3" s="3">
        <f xml:space="preserve"> Time!AE$7</f>
        <v>22</v>
      </c>
      <c r="AF3" s="3">
        <f xml:space="preserve"> Time!AF$7</f>
        <v>23</v>
      </c>
      <c r="AG3" s="3">
        <f xml:space="preserve"> Time!AG$7</f>
        <v>24</v>
      </c>
      <c r="AH3" s="3">
        <f xml:space="preserve"> Time!AH$7</f>
        <v>25</v>
      </c>
      <c r="AI3" s="3">
        <f xml:space="preserve"> Time!AI$7</f>
        <v>26</v>
      </c>
      <c r="AJ3" s="3">
        <f xml:space="preserve"> Time!AJ$7</f>
        <v>27</v>
      </c>
      <c r="AK3" s="3">
        <f xml:space="preserve"> Time!AK$7</f>
        <v>28</v>
      </c>
      <c r="AL3" s="3">
        <f xml:space="preserve"> Time!AL$7</f>
        <v>29</v>
      </c>
      <c r="AM3" s="3">
        <f xml:space="preserve"> Time!AM$7</f>
        <v>30</v>
      </c>
      <c r="AN3" s="3">
        <f xml:space="preserve"> Time!AN$7</f>
        <v>31</v>
      </c>
      <c r="AO3" s="3">
        <f xml:space="preserve"> Time!AO$7</f>
        <v>32</v>
      </c>
      <c r="AP3" s="3">
        <f xml:space="preserve"> Time!AP$7</f>
        <v>33</v>
      </c>
      <c r="AQ3" s="3">
        <f xml:space="preserve"> Time!AQ$7</f>
        <v>34</v>
      </c>
      <c r="AR3" s="3">
        <f xml:space="preserve"> Time!AR$7</f>
        <v>35</v>
      </c>
      <c r="AS3" s="3">
        <f xml:space="preserve"> Time!AS$7</f>
        <v>36</v>
      </c>
      <c r="AT3" s="3">
        <f xml:space="preserve"> Time!AT$7</f>
        <v>37</v>
      </c>
      <c r="AU3" s="3">
        <f xml:space="preserve"> Time!AU$7</f>
        <v>38</v>
      </c>
      <c r="AV3" s="3">
        <f xml:space="preserve"> Time!AV$7</f>
        <v>39</v>
      </c>
      <c r="AW3" s="3">
        <f xml:space="preserve"> Time!AW$7</f>
        <v>40</v>
      </c>
      <c r="AX3" s="3">
        <f xml:space="preserve"> Time!AX$7</f>
        <v>41</v>
      </c>
      <c r="AY3" s="3">
        <f xml:space="preserve"> Time!AY$7</f>
        <v>42</v>
      </c>
      <c r="AZ3" s="3">
        <f xml:space="preserve"> Time!AZ$7</f>
        <v>43</v>
      </c>
      <c r="BA3" s="3">
        <f xml:space="preserve"> Time!BA$7</f>
        <v>44</v>
      </c>
      <c r="BB3" s="3">
        <f xml:space="preserve"> Time!BB$7</f>
        <v>45</v>
      </c>
      <c r="BC3" s="3">
        <f xml:space="preserve"> Time!BC$7</f>
        <v>46</v>
      </c>
      <c r="BD3" s="3">
        <f xml:space="preserve"> Time!BD$7</f>
        <v>47</v>
      </c>
      <c r="BE3" s="3">
        <f xml:space="preserve"> Time!BE$7</f>
        <v>48</v>
      </c>
      <c r="BF3" s="3">
        <f xml:space="preserve"> Time!BF$7</f>
        <v>49</v>
      </c>
      <c r="BG3" s="3">
        <f xml:space="preserve"> Time!BG$7</f>
        <v>50</v>
      </c>
      <c r="BH3" s="3">
        <f xml:space="preserve"> Time!BH$7</f>
        <v>51</v>
      </c>
      <c r="BI3" s="3">
        <f xml:space="preserve"> Time!BI$7</f>
        <v>52</v>
      </c>
      <c r="BJ3" s="3">
        <f xml:space="preserve"> Time!BJ$7</f>
        <v>53</v>
      </c>
      <c r="BK3" s="3">
        <f xml:space="preserve"> Time!BK$7</f>
        <v>54</v>
      </c>
      <c r="BL3" s="3">
        <f xml:space="preserve"> Time!BL$7</f>
        <v>55</v>
      </c>
      <c r="BM3" s="3">
        <f xml:space="preserve"> Time!BM$7</f>
        <v>56</v>
      </c>
      <c r="BN3" s="3">
        <f xml:space="preserve"> Time!BN$7</f>
        <v>57</v>
      </c>
      <c r="BO3" s="3">
        <f xml:space="preserve"> Time!BO$7</f>
        <v>58</v>
      </c>
      <c r="BP3" s="3">
        <f xml:space="preserve"> Time!BP$7</f>
        <v>59</v>
      </c>
      <c r="BQ3" s="3">
        <f xml:space="preserve"> Time!BQ$7</f>
        <v>60</v>
      </c>
      <c r="BR3" s="3">
        <f xml:space="preserve"> Time!BR$7</f>
        <v>61</v>
      </c>
      <c r="BS3" s="3">
        <f xml:space="preserve"> Time!BS$7</f>
        <v>62</v>
      </c>
      <c r="BT3" s="3">
        <f xml:space="preserve"> Time!BT$7</f>
        <v>63</v>
      </c>
      <c r="BU3" s="3">
        <f xml:space="preserve"> Time!BU$7</f>
        <v>64</v>
      </c>
      <c r="BV3" s="3">
        <f xml:space="preserve"> Time!BV$7</f>
        <v>65</v>
      </c>
    </row>
    <row r="5" spans="1:74" s="12" customFormat="1" x14ac:dyDescent="0.2">
      <c r="A5" s="1"/>
      <c r="B5" s="1"/>
      <c r="C5" s="20"/>
      <c r="D5" s="21"/>
    </row>
    <row r="7" spans="1:74" x14ac:dyDescent="0.2">
      <c r="E7" s="69" t="s">
        <v>43</v>
      </c>
      <c r="F7" s="23"/>
      <c r="G7" s="23" t="s">
        <v>13</v>
      </c>
      <c r="H7" s="23">
        <f xml:space="preserve"> SUM(J7:BV7)</f>
        <v>0.99999999999999989</v>
      </c>
      <c r="I7" s="23"/>
      <c r="J7" s="197">
        <v>0</v>
      </c>
      <c r="K7" s="197">
        <v>0</v>
      </c>
      <c r="L7" s="197">
        <v>6.6666666666666666E-2</v>
      </c>
      <c r="M7" s="197">
        <v>6.6666666666666666E-2</v>
      </c>
      <c r="N7" s="197">
        <v>6.6666666666666666E-2</v>
      </c>
      <c r="O7" s="197">
        <v>6.6666666666666666E-2</v>
      </c>
      <c r="P7" s="197">
        <v>6.6666666666666666E-2</v>
      </c>
      <c r="Q7" s="197">
        <v>6.6666666666666666E-2</v>
      </c>
      <c r="R7" s="197">
        <v>6.6666666666666666E-2</v>
      </c>
      <c r="S7" s="197">
        <v>6.6666666666666666E-2</v>
      </c>
      <c r="T7" s="197">
        <v>6.6666666666666666E-2</v>
      </c>
      <c r="U7" s="197">
        <v>6.6666666666666666E-2</v>
      </c>
      <c r="V7" s="197">
        <v>6.6666666666666666E-2</v>
      </c>
      <c r="W7" s="197">
        <v>6.6666666666666666E-2</v>
      </c>
      <c r="X7" s="197">
        <v>6.6666666666666666E-2</v>
      </c>
      <c r="Y7" s="197">
        <v>6.6666666666666666E-2</v>
      </c>
      <c r="Z7" s="197">
        <v>6.6666666666666666E-2</v>
      </c>
      <c r="AA7" s="197">
        <v>0</v>
      </c>
      <c r="AB7" s="197">
        <v>0</v>
      </c>
      <c r="AC7" s="197">
        <v>0</v>
      </c>
      <c r="AD7" s="197">
        <v>0</v>
      </c>
      <c r="AE7" s="197">
        <v>0</v>
      </c>
      <c r="AF7" s="197">
        <v>0</v>
      </c>
      <c r="AG7" s="197">
        <v>0</v>
      </c>
      <c r="AH7" s="197">
        <v>0</v>
      </c>
      <c r="AI7" s="197">
        <v>0</v>
      </c>
      <c r="AJ7" s="197">
        <v>0</v>
      </c>
      <c r="AK7" s="197">
        <v>0</v>
      </c>
      <c r="AL7" s="197">
        <v>0</v>
      </c>
      <c r="AM7" s="197">
        <v>0</v>
      </c>
      <c r="AN7" s="197">
        <v>0</v>
      </c>
      <c r="AO7" s="197">
        <v>0</v>
      </c>
      <c r="AP7" s="197">
        <v>0</v>
      </c>
      <c r="AQ7" s="197">
        <v>0</v>
      </c>
      <c r="AR7" s="197">
        <v>0</v>
      </c>
      <c r="AS7" s="197">
        <v>0</v>
      </c>
      <c r="AT7" s="197">
        <v>0</v>
      </c>
      <c r="AU7" s="197">
        <v>0</v>
      </c>
      <c r="AV7" s="197">
        <v>0</v>
      </c>
      <c r="AW7" s="197">
        <v>0</v>
      </c>
      <c r="AX7" s="197">
        <v>0</v>
      </c>
      <c r="AY7" s="197">
        <v>0</v>
      </c>
      <c r="AZ7" s="197">
        <v>0</v>
      </c>
      <c r="BA7" s="197">
        <v>0</v>
      </c>
      <c r="BB7" s="197">
        <v>0</v>
      </c>
      <c r="BC7" s="197">
        <v>0</v>
      </c>
      <c r="BD7" s="197">
        <v>0</v>
      </c>
      <c r="BE7" s="197">
        <v>0</v>
      </c>
      <c r="BF7" s="197">
        <v>0</v>
      </c>
      <c r="BG7" s="197">
        <v>0</v>
      </c>
      <c r="BH7" s="197">
        <v>0</v>
      </c>
      <c r="BI7" s="197">
        <v>0</v>
      </c>
      <c r="BJ7" s="197">
        <v>0</v>
      </c>
      <c r="BK7" s="197">
        <v>0</v>
      </c>
      <c r="BL7" s="197">
        <v>0</v>
      </c>
      <c r="BM7" s="197">
        <v>0</v>
      </c>
      <c r="BN7" s="197">
        <v>0</v>
      </c>
      <c r="BO7" s="197">
        <v>0</v>
      </c>
      <c r="BP7" s="197">
        <v>0</v>
      </c>
      <c r="BQ7" s="197">
        <v>0</v>
      </c>
      <c r="BR7" s="197">
        <v>0</v>
      </c>
      <c r="BS7" s="197">
        <v>0</v>
      </c>
      <c r="BT7" s="197">
        <v>0</v>
      </c>
      <c r="BU7" s="197">
        <v>0</v>
      </c>
      <c r="BV7" s="197">
        <v>0</v>
      </c>
    </row>
    <row r="8" spans="1:74" x14ac:dyDescent="0.2">
      <c r="E8" s="69" t="s">
        <v>44</v>
      </c>
      <c r="F8" s="23"/>
      <c r="G8" s="23" t="s">
        <v>13</v>
      </c>
      <c r="H8" s="23">
        <f xml:space="preserve"> SUM(J8:BV8)</f>
        <v>1.0000000000000002</v>
      </c>
      <c r="I8" s="23"/>
      <c r="J8" s="197">
        <v>0</v>
      </c>
      <c r="K8" s="197">
        <v>0</v>
      </c>
      <c r="L8" s="197">
        <v>0.05</v>
      </c>
      <c r="M8" s="197">
        <v>0.05</v>
      </c>
      <c r="N8" s="197">
        <v>0.05</v>
      </c>
      <c r="O8" s="197">
        <v>0.05</v>
      </c>
      <c r="P8" s="197">
        <v>0.05</v>
      </c>
      <c r="Q8" s="197">
        <v>0.05</v>
      </c>
      <c r="R8" s="197">
        <v>0.05</v>
      </c>
      <c r="S8" s="197">
        <v>0.05</v>
      </c>
      <c r="T8" s="197">
        <v>0.05</v>
      </c>
      <c r="U8" s="197">
        <v>0.05</v>
      </c>
      <c r="V8" s="197">
        <v>0.05</v>
      </c>
      <c r="W8" s="197">
        <v>0.05</v>
      </c>
      <c r="X8" s="197">
        <v>0.05</v>
      </c>
      <c r="Y8" s="197">
        <v>0.05</v>
      </c>
      <c r="Z8" s="197">
        <v>0.05</v>
      </c>
      <c r="AA8" s="197">
        <v>0.05</v>
      </c>
      <c r="AB8" s="197">
        <v>0.05</v>
      </c>
      <c r="AC8" s="197">
        <v>0.05</v>
      </c>
      <c r="AD8" s="197">
        <v>0.05</v>
      </c>
      <c r="AE8" s="197">
        <v>0.05</v>
      </c>
      <c r="AF8" s="197">
        <v>0</v>
      </c>
      <c r="AG8" s="197">
        <v>0</v>
      </c>
      <c r="AH8" s="197">
        <v>0</v>
      </c>
      <c r="AI8" s="197">
        <v>0</v>
      </c>
      <c r="AJ8" s="197">
        <v>0</v>
      </c>
      <c r="AK8" s="197">
        <v>0</v>
      </c>
      <c r="AL8" s="197">
        <v>0</v>
      </c>
      <c r="AM8" s="197">
        <v>0</v>
      </c>
      <c r="AN8" s="197">
        <v>0</v>
      </c>
      <c r="AO8" s="197">
        <v>0</v>
      </c>
      <c r="AP8" s="197">
        <v>0</v>
      </c>
      <c r="AQ8" s="197">
        <v>0</v>
      </c>
      <c r="AR8" s="197">
        <v>0</v>
      </c>
      <c r="AS8" s="197">
        <v>0</v>
      </c>
      <c r="AT8" s="197">
        <v>0</v>
      </c>
      <c r="AU8" s="197">
        <v>0</v>
      </c>
      <c r="AV8" s="197">
        <v>0</v>
      </c>
      <c r="AW8" s="197">
        <v>0</v>
      </c>
      <c r="AX8" s="197">
        <v>0</v>
      </c>
      <c r="AY8" s="197">
        <v>0</v>
      </c>
      <c r="AZ8" s="197">
        <v>0</v>
      </c>
      <c r="BA8" s="197">
        <v>0</v>
      </c>
      <c r="BB8" s="197">
        <v>0</v>
      </c>
      <c r="BC8" s="197">
        <v>0</v>
      </c>
      <c r="BD8" s="197">
        <v>0</v>
      </c>
      <c r="BE8" s="197">
        <v>0</v>
      </c>
      <c r="BF8" s="197">
        <v>0</v>
      </c>
      <c r="BG8" s="197">
        <v>0</v>
      </c>
      <c r="BH8" s="197">
        <v>0</v>
      </c>
      <c r="BI8" s="197">
        <v>0</v>
      </c>
      <c r="BJ8" s="197">
        <v>0</v>
      </c>
      <c r="BK8" s="197">
        <v>0</v>
      </c>
      <c r="BL8" s="197">
        <v>0</v>
      </c>
      <c r="BM8" s="197">
        <v>0</v>
      </c>
      <c r="BN8" s="197">
        <v>0</v>
      </c>
      <c r="BO8" s="197">
        <v>0</v>
      </c>
      <c r="BP8" s="197">
        <v>0</v>
      </c>
      <c r="BQ8" s="197">
        <v>0</v>
      </c>
      <c r="BR8" s="197">
        <v>0</v>
      </c>
      <c r="BS8" s="197">
        <v>0</v>
      </c>
      <c r="BT8" s="197">
        <v>0</v>
      </c>
      <c r="BU8" s="197">
        <v>0</v>
      </c>
      <c r="BV8" s="197">
        <v>0</v>
      </c>
    </row>
    <row r="9" spans="1:74" x14ac:dyDescent="0.2">
      <c r="E9" s="69" t="s">
        <v>45</v>
      </c>
      <c r="F9" s="23"/>
      <c r="G9" s="23" t="s">
        <v>13</v>
      </c>
      <c r="H9" s="23">
        <f xml:space="preserve"> SUM(J9:BV9)</f>
        <v>0.99999999999999989</v>
      </c>
      <c r="I9" s="23"/>
      <c r="J9" s="197">
        <v>0</v>
      </c>
      <c r="K9" s="197">
        <v>0</v>
      </c>
      <c r="L9" s="197">
        <v>3.3333333333333333E-2</v>
      </c>
      <c r="M9" s="197">
        <v>3.3333333333333333E-2</v>
      </c>
      <c r="N9" s="197">
        <v>3.3333333333333333E-2</v>
      </c>
      <c r="O9" s="197">
        <v>3.3333333333333333E-2</v>
      </c>
      <c r="P9" s="197">
        <v>3.3333333333333333E-2</v>
      </c>
      <c r="Q9" s="197">
        <v>3.3333333333333333E-2</v>
      </c>
      <c r="R9" s="197">
        <v>3.3333333333333333E-2</v>
      </c>
      <c r="S9" s="197">
        <v>3.3333333333333333E-2</v>
      </c>
      <c r="T9" s="197">
        <v>3.3333333333333333E-2</v>
      </c>
      <c r="U9" s="197">
        <v>3.3333333333333333E-2</v>
      </c>
      <c r="V9" s="197">
        <v>3.3333333333333333E-2</v>
      </c>
      <c r="W9" s="197">
        <v>3.3333333333333333E-2</v>
      </c>
      <c r="X9" s="197">
        <v>3.3333333333333333E-2</v>
      </c>
      <c r="Y9" s="197">
        <v>3.3333333333333333E-2</v>
      </c>
      <c r="Z9" s="197">
        <v>3.3333333333333333E-2</v>
      </c>
      <c r="AA9" s="197">
        <v>3.3333333333333333E-2</v>
      </c>
      <c r="AB9" s="197">
        <v>3.3333333333333333E-2</v>
      </c>
      <c r="AC9" s="197">
        <v>3.3333333333333333E-2</v>
      </c>
      <c r="AD9" s="197">
        <v>3.3333333333333333E-2</v>
      </c>
      <c r="AE9" s="197">
        <v>3.3333333333333333E-2</v>
      </c>
      <c r="AF9" s="197">
        <v>3.3333333333333333E-2</v>
      </c>
      <c r="AG9" s="197">
        <v>3.3333333333333333E-2</v>
      </c>
      <c r="AH9" s="197">
        <v>3.3333333333333333E-2</v>
      </c>
      <c r="AI9" s="197">
        <v>3.3333333333333333E-2</v>
      </c>
      <c r="AJ9" s="197">
        <v>3.3333333333333333E-2</v>
      </c>
      <c r="AK9" s="197">
        <v>3.3333333333333333E-2</v>
      </c>
      <c r="AL9" s="197">
        <v>3.3333333333333333E-2</v>
      </c>
      <c r="AM9" s="197">
        <v>3.3333333333333333E-2</v>
      </c>
      <c r="AN9" s="197">
        <v>3.3333333333333333E-2</v>
      </c>
      <c r="AO9" s="197">
        <v>3.3333333333333333E-2</v>
      </c>
      <c r="AP9" s="197">
        <v>0</v>
      </c>
      <c r="AQ9" s="197">
        <v>0</v>
      </c>
      <c r="AR9" s="197">
        <v>0</v>
      </c>
      <c r="AS9" s="197">
        <v>0</v>
      </c>
      <c r="AT9" s="197">
        <v>0</v>
      </c>
      <c r="AU9" s="197">
        <v>0</v>
      </c>
      <c r="AV9" s="197">
        <v>0</v>
      </c>
      <c r="AW9" s="197">
        <v>0</v>
      </c>
      <c r="AX9" s="197">
        <v>0</v>
      </c>
      <c r="AY9" s="197">
        <v>0</v>
      </c>
      <c r="AZ9" s="197">
        <v>0</v>
      </c>
      <c r="BA9" s="197">
        <v>0</v>
      </c>
      <c r="BB9" s="197">
        <v>0</v>
      </c>
      <c r="BC9" s="197">
        <v>0</v>
      </c>
      <c r="BD9" s="197">
        <v>0</v>
      </c>
      <c r="BE9" s="197">
        <v>0</v>
      </c>
      <c r="BF9" s="197">
        <v>0</v>
      </c>
      <c r="BG9" s="197">
        <v>0</v>
      </c>
      <c r="BH9" s="197">
        <v>0</v>
      </c>
      <c r="BI9" s="197">
        <v>0</v>
      </c>
      <c r="BJ9" s="197">
        <v>0</v>
      </c>
      <c r="BK9" s="197">
        <v>0</v>
      </c>
      <c r="BL9" s="197">
        <v>0</v>
      </c>
      <c r="BM9" s="197">
        <v>0</v>
      </c>
      <c r="BN9" s="197">
        <v>0</v>
      </c>
      <c r="BO9" s="197">
        <v>0</v>
      </c>
      <c r="BP9" s="197">
        <v>0</v>
      </c>
      <c r="BQ9" s="197">
        <v>0</v>
      </c>
      <c r="BR9" s="197">
        <v>0</v>
      </c>
      <c r="BS9" s="197">
        <v>0</v>
      </c>
      <c r="BT9" s="197">
        <v>0</v>
      </c>
      <c r="BU9" s="197">
        <v>0</v>
      </c>
      <c r="BV9" s="197">
        <v>0</v>
      </c>
    </row>
  </sheetData>
  <phoneticPr fontId="2" type="noConversion"/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&amp;LPROJECT AIRCO&amp;CSheet: &amp;A&amp;RSTRICTLY CONFIDENTIAL</oddHeader>
    <oddFooter>&amp;L&amp;F (Printed on &amp;D at &amp;T) &amp;RPage &amp;P of &amp;N</oddFooter>
  </headerFooter>
  <customProperties>
    <customPr name="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9CCFF"/>
    <outlinePr summaryBelow="0" summaryRight="0"/>
  </sheetPr>
  <dimension ref="A1:BV59"/>
  <sheetViews>
    <sheetView defaultGridColor="0" colorId="22" zoomScale="80" zoomScaleNormal="80" workbookViewId="0">
      <pane xSplit="9" ySplit="3" topLeftCell="J4" activePane="bottomRight" state="frozen"/>
      <selection activeCell="J2" sqref="A2:XFD2"/>
      <selection pane="topRight" activeCell="J2" sqref="A2:XFD2"/>
      <selection pane="bottomLeft" activeCell="J2" sqref="A2:XFD2"/>
      <selection pane="bottomRight" activeCell="J4" sqref="J4"/>
    </sheetView>
  </sheetViews>
  <sheetFormatPr defaultColWidth="0" defaultRowHeight="12.75" x14ac:dyDescent="0.2"/>
  <cols>
    <col min="1" max="2" width="1.28515625" style="14" customWidth="1"/>
    <col min="3" max="3" width="1.28515625" style="22" customWidth="1"/>
    <col min="4" max="4" width="1.28515625" style="56" customWidth="1"/>
    <col min="5" max="5" width="40.7109375" style="12" customWidth="1"/>
    <col min="6" max="6" width="12.7109375" style="12" customWidth="1"/>
    <col min="7" max="8" width="11.7109375" style="12" customWidth="1"/>
    <col min="9" max="9" width="2.7109375" style="12" customWidth="1"/>
    <col min="10" max="74" width="11.7109375" style="12" customWidth="1"/>
    <col min="75" max="16384" width="11.7109375" style="35" hidden="1"/>
  </cols>
  <sheetData>
    <row r="1" spans="1:74" ht="26.25" x14ac:dyDescent="0.2">
      <c r="A1" s="57" t="str">
        <f ca="1" xml:space="preserve"> RIGHT(CELL("filename", A1), LEN(CELL("filename", A1)) - SEARCH("]", CELL("filename", A1)))</f>
        <v>FinStat</v>
      </c>
    </row>
    <row r="2" spans="1:74" s="51" customFormat="1" x14ac:dyDescent="0.2">
      <c r="A2" s="58"/>
      <c r="B2" s="58"/>
      <c r="C2" s="59"/>
      <c r="D2" s="60"/>
      <c r="E2" s="32" t="str">
        <f xml:space="preserve"> Time!E$14</f>
        <v>Model period ending</v>
      </c>
      <c r="F2" s="75"/>
      <c r="G2" s="73"/>
      <c r="H2" s="28"/>
      <c r="I2" s="28"/>
      <c r="J2" s="28">
        <f xml:space="preserve"> Time!J$14</f>
        <v>42460</v>
      </c>
      <c r="K2" s="28">
        <f xml:space="preserve"> Time!K$14</f>
        <v>42643</v>
      </c>
      <c r="L2" s="28">
        <f xml:space="preserve"> Time!L$14</f>
        <v>42825</v>
      </c>
      <c r="M2" s="28">
        <f xml:space="preserve"> Time!M$14</f>
        <v>43008</v>
      </c>
      <c r="N2" s="28">
        <f xml:space="preserve"> Time!N$14</f>
        <v>43190</v>
      </c>
      <c r="O2" s="28">
        <f xml:space="preserve"> Time!O$14</f>
        <v>43373</v>
      </c>
      <c r="P2" s="28">
        <f xml:space="preserve"> Time!P$14</f>
        <v>43555</v>
      </c>
      <c r="Q2" s="28">
        <f xml:space="preserve"> Time!Q$14</f>
        <v>43738</v>
      </c>
      <c r="R2" s="28">
        <f xml:space="preserve"> Time!R$14</f>
        <v>43921</v>
      </c>
      <c r="S2" s="28">
        <f xml:space="preserve"> Time!S$14</f>
        <v>44104</v>
      </c>
      <c r="T2" s="28">
        <f xml:space="preserve"> Time!T$14</f>
        <v>44286</v>
      </c>
      <c r="U2" s="28">
        <f xml:space="preserve"> Time!U$14</f>
        <v>44469</v>
      </c>
      <c r="V2" s="28">
        <f xml:space="preserve"> Time!V$14</f>
        <v>44651</v>
      </c>
      <c r="W2" s="28">
        <f xml:space="preserve"> Time!W$14</f>
        <v>44834</v>
      </c>
      <c r="X2" s="28">
        <f xml:space="preserve"> Time!X$14</f>
        <v>45016</v>
      </c>
      <c r="Y2" s="28">
        <f xml:space="preserve"> Time!Y$14</f>
        <v>45199</v>
      </c>
      <c r="Z2" s="28">
        <f xml:space="preserve"> Time!Z$14</f>
        <v>45382</v>
      </c>
      <c r="AA2" s="28">
        <f xml:space="preserve"> Time!AA$14</f>
        <v>45565</v>
      </c>
      <c r="AB2" s="28">
        <f xml:space="preserve"> Time!AB$14</f>
        <v>45747</v>
      </c>
      <c r="AC2" s="28">
        <f xml:space="preserve"> Time!AC$14</f>
        <v>45930</v>
      </c>
      <c r="AD2" s="28">
        <f xml:space="preserve"> Time!AD$14</f>
        <v>46112</v>
      </c>
      <c r="AE2" s="28">
        <f xml:space="preserve"> Time!AE$14</f>
        <v>46295</v>
      </c>
      <c r="AF2" s="28">
        <f xml:space="preserve"> Time!AF$14</f>
        <v>46477</v>
      </c>
      <c r="AG2" s="28">
        <f xml:space="preserve"> Time!AG$14</f>
        <v>46660</v>
      </c>
      <c r="AH2" s="28">
        <f xml:space="preserve"> Time!AH$14</f>
        <v>46843</v>
      </c>
      <c r="AI2" s="28">
        <f xml:space="preserve"> Time!AI$14</f>
        <v>47026</v>
      </c>
      <c r="AJ2" s="28">
        <f xml:space="preserve"> Time!AJ$14</f>
        <v>47208</v>
      </c>
      <c r="AK2" s="28">
        <f xml:space="preserve"> Time!AK$14</f>
        <v>47391</v>
      </c>
      <c r="AL2" s="28">
        <f xml:space="preserve"> Time!AL$14</f>
        <v>47573</v>
      </c>
      <c r="AM2" s="28">
        <f xml:space="preserve"> Time!AM$14</f>
        <v>47756</v>
      </c>
      <c r="AN2" s="28">
        <f xml:space="preserve"> Time!AN$14</f>
        <v>47938</v>
      </c>
      <c r="AO2" s="28">
        <f xml:space="preserve"> Time!AO$14</f>
        <v>48121</v>
      </c>
      <c r="AP2" s="28">
        <f xml:space="preserve"> Time!AP$14</f>
        <v>48304</v>
      </c>
      <c r="AQ2" s="28">
        <f xml:space="preserve"> Time!AQ$14</f>
        <v>48487</v>
      </c>
      <c r="AR2" s="28">
        <f xml:space="preserve"> Time!AR$14</f>
        <v>48669</v>
      </c>
      <c r="AS2" s="28">
        <f xml:space="preserve"> Time!AS$14</f>
        <v>48852</v>
      </c>
      <c r="AT2" s="28">
        <f xml:space="preserve"> Time!AT$14</f>
        <v>49034</v>
      </c>
      <c r="AU2" s="28">
        <f xml:space="preserve"> Time!AU$14</f>
        <v>49217</v>
      </c>
      <c r="AV2" s="28">
        <f xml:space="preserve"> Time!AV$14</f>
        <v>49399</v>
      </c>
      <c r="AW2" s="28">
        <f xml:space="preserve"> Time!AW$14</f>
        <v>49582</v>
      </c>
      <c r="AX2" s="28">
        <f xml:space="preserve"> Time!AX$14</f>
        <v>49765</v>
      </c>
      <c r="AY2" s="28">
        <f xml:space="preserve"> Time!AY$14</f>
        <v>49948</v>
      </c>
      <c r="AZ2" s="28">
        <f xml:space="preserve"> Time!AZ$14</f>
        <v>50130</v>
      </c>
      <c r="BA2" s="28">
        <f xml:space="preserve"> Time!BA$14</f>
        <v>50313</v>
      </c>
      <c r="BB2" s="28">
        <f xml:space="preserve"> Time!BB$14</f>
        <v>50495</v>
      </c>
      <c r="BC2" s="28">
        <f xml:space="preserve"> Time!BC$14</f>
        <v>50678</v>
      </c>
      <c r="BD2" s="28">
        <f xml:space="preserve"> Time!BD$14</f>
        <v>50860</v>
      </c>
      <c r="BE2" s="28">
        <f xml:space="preserve"> Time!BE$14</f>
        <v>51043</v>
      </c>
      <c r="BF2" s="28">
        <f xml:space="preserve"> Time!BF$14</f>
        <v>51226</v>
      </c>
      <c r="BG2" s="28">
        <f xml:space="preserve"> Time!BG$14</f>
        <v>51409</v>
      </c>
      <c r="BH2" s="28">
        <f xml:space="preserve"> Time!BH$14</f>
        <v>51591</v>
      </c>
      <c r="BI2" s="28">
        <f xml:space="preserve"> Time!BI$14</f>
        <v>51774</v>
      </c>
      <c r="BJ2" s="28">
        <f xml:space="preserve"> Time!BJ$14</f>
        <v>51956</v>
      </c>
      <c r="BK2" s="28">
        <f xml:space="preserve"> Time!BK$14</f>
        <v>52139</v>
      </c>
      <c r="BL2" s="28">
        <f xml:space="preserve"> Time!BL$14</f>
        <v>52321</v>
      </c>
      <c r="BM2" s="28">
        <f xml:space="preserve"> Time!BM$14</f>
        <v>52504</v>
      </c>
      <c r="BN2" s="28">
        <f xml:space="preserve"> Time!BN$14</f>
        <v>52687</v>
      </c>
      <c r="BO2" s="28">
        <f xml:space="preserve"> Time!BO$14</f>
        <v>52870</v>
      </c>
      <c r="BP2" s="28">
        <f xml:space="preserve"> Time!BP$14</f>
        <v>53052</v>
      </c>
      <c r="BQ2" s="28">
        <f xml:space="preserve"> Time!BQ$14</f>
        <v>53235</v>
      </c>
      <c r="BR2" s="28">
        <f xml:space="preserve"> Time!BR$14</f>
        <v>53417</v>
      </c>
      <c r="BS2" s="28">
        <f xml:space="preserve"> Time!BS$14</f>
        <v>53600</v>
      </c>
      <c r="BT2" s="28">
        <f xml:space="preserve"> Time!BT$14</f>
        <v>53782</v>
      </c>
      <c r="BU2" s="28">
        <f xml:space="preserve"> Time!BU$14</f>
        <v>53965</v>
      </c>
      <c r="BV2" s="28">
        <f xml:space="preserve"> Time!BV$14</f>
        <v>54148</v>
      </c>
    </row>
    <row r="3" spans="1:74" s="9" customFormat="1" x14ac:dyDescent="0.2">
      <c r="A3" s="14"/>
      <c r="B3" s="14"/>
      <c r="C3" s="22"/>
      <c r="D3" s="56"/>
      <c r="E3" s="3" t="str">
        <f xml:space="preserve"> Time!E$7</f>
        <v>Model column counter</v>
      </c>
      <c r="F3" s="41" t="s">
        <v>18</v>
      </c>
      <c r="G3" s="42" t="s">
        <v>16</v>
      </c>
      <c r="H3" s="41" t="s">
        <v>17</v>
      </c>
      <c r="I3" s="3"/>
      <c r="J3" s="3">
        <f xml:space="preserve"> Time!J$7</f>
        <v>1</v>
      </c>
      <c r="K3" s="3">
        <f xml:space="preserve"> Time!K$7</f>
        <v>2</v>
      </c>
      <c r="L3" s="3">
        <f xml:space="preserve"> Time!L$7</f>
        <v>3</v>
      </c>
      <c r="M3" s="3">
        <f xml:space="preserve"> Time!M$7</f>
        <v>4</v>
      </c>
      <c r="N3" s="3">
        <f xml:space="preserve"> Time!N$7</f>
        <v>5</v>
      </c>
      <c r="O3" s="3">
        <f xml:space="preserve"> Time!O$7</f>
        <v>6</v>
      </c>
      <c r="P3" s="3">
        <f xml:space="preserve"> Time!P$7</f>
        <v>7</v>
      </c>
      <c r="Q3" s="3">
        <f xml:space="preserve"> Time!Q$7</f>
        <v>8</v>
      </c>
      <c r="R3" s="3">
        <f xml:space="preserve"> Time!R$7</f>
        <v>9</v>
      </c>
      <c r="S3" s="3">
        <f xml:space="preserve"> Time!S$7</f>
        <v>10</v>
      </c>
      <c r="T3" s="3">
        <f xml:space="preserve"> Time!T$7</f>
        <v>11</v>
      </c>
      <c r="U3" s="3">
        <f xml:space="preserve"> Time!U$7</f>
        <v>12</v>
      </c>
      <c r="V3" s="3">
        <f xml:space="preserve"> Time!V$7</f>
        <v>13</v>
      </c>
      <c r="W3" s="3">
        <f xml:space="preserve"> Time!W$7</f>
        <v>14</v>
      </c>
      <c r="X3" s="3">
        <f xml:space="preserve"> Time!X$7</f>
        <v>15</v>
      </c>
      <c r="Y3" s="3">
        <f xml:space="preserve"> Time!Y$7</f>
        <v>16</v>
      </c>
      <c r="Z3" s="3">
        <f xml:space="preserve"> Time!Z$7</f>
        <v>17</v>
      </c>
      <c r="AA3" s="3">
        <f xml:space="preserve"> Time!AA$7</f>
        <v>18</v>
      </c>
      <c r="AB3" s="3">
        <f xml:space="preserve"> Time!AB$7</f>
        <v>19</v>
      </c>
      <c r="AC3" s="3">
        <f xml:space="preserve"> Time!AC$7</f>
        <v>20</v>
      </c>
      <c r="AD3" s="3">
        <f xml:space="preserve"> Time!AD$7</f>
        <v>21</v>
      </c>
      <c r="AE3" s="3">
        <f xml:space="preserve"> Time!AE$7</f>
        <v>22</v>
      </c>
      <c r="AF3" s="3">
        <f xml:space="preserve"> Time!AF$7</f>
        <v>23</v>
      </c>
      <c r="AG3" s="3">
        <f xml:space="preserve"> Time!AG$7</f>
        <v>24</v>
      </c>
      <c r="AH3" s="3">
        <f xml:space="preserve"> Time!AH$7</f>
        <v>25</v>
      </c>
      <c r="AI3" s="3">
        <f xml:space="preserve"> Time!AI$7</f>
        <v>26</v>
      </c>
      <c r="AJ3" s="3">
        <f xml:space="preserve"> Time!AJ$7</f>
        <v>27</v>
      </c>
      <c r="AK3" s="3">
        <f xml:space="preserve"> Time!AK$7</f>
        <v>28</v>
      </c>
      <c r="AL3" s="3">
        <f xml:space="preserve"> Time!AL$7</f>
        <v>29</v>
      </c>
      <c r="AM3" s="3">
        <f xml:space="preserve"> Time!AM$7</f>
        <v>30</v>
      </c>
      <c r="AN3" s="3">
        <f xml:space="preserve"> Time!AN$7</f>
        <v>31</v>
      </c>
      <c r="AO3" s="3">
        <f xml:space="preserve"> Time!AO$7</f>
        <v>32</v>
      </c>
      <c r="AP3" s="3">
        <f xml:space="preserve"> Time!AP$7</f>
        <v>33</v>
      </c>
      <c r="AQ3" s="3">
        <f xml:space="preserve"> Time!AQ$7</f>
        <v>34</v>
      </c>
      <c r="AR3" s="3">
        <f xml:space="preserve"> Time!AR$7</f>
        <v>35</v>
      </c>
      <c r="AS3" s="3">
        <f xml:space="preserve"> Time!AS$7</f>
        <v>36</v>
      </c>
      <c r="AT3" s="3">
        <f xml:space="preserve"> Time!AT$7</f>
        <v>37</v>
      </c>
      <c r="AU3" s="3">
        <f xml:space="preserve"> Time!AU$7</f>
        <v>38</v>
      </c>
      <c r="AV3" s="3">
        <f xml:space="preserve"> Time!AV$7</f>
        <v>39</v>
      </c>
      <c r="AW3" s="3">
        <f xml:space="preserve"> Time!AW$7</f>
        <v>40</v>
      </c>
      <c r="AX3" s="3">
        <f xml:space="preserve"> Time!AX$7</f>
        <v>41</v>
      </c>
      <c r="AY3" s="3">
        <f xml:space="preserve"> Time!AY$7</f>
        <v>42</v>
      </c>
      <c r="AZ3" s="3">
        <f xml:space="preserve"> Time!AZ$7</f>
        <v>43</v>
      </c>
      <c r="BA3" s="3">
        <f xml:space="preserve"> Time!BA$7</f>
        <v>44</v>
      </c>
      <c r="BB3" s="3">
        <f xml:space="preserve"> Time!BB$7</f>
        <v>45</v>
      </c>
      <c r="BC3" s="3">
        <f xml:space="preserve"> Time!BC$7</f>
        <v>46</v>
      </c>
      <c r="BD3" s="3">
        <f xml:space="preserve"> Time!BD$7</f>
        <v>47</v>
      </c>
      <c r="BE3" s="3">
        <f xml:space="preserve"> Time!BE$7</f>
        <v>48</v>
      </c>
      <c r="BF3" s="3">
        <f xml:space="preserve"> Time!BF$7</f>
        <v>49</v>
      </c>
      <c r="BG3" s="3">
        <f xml:space="preserve"> Time!BG$7</f>
        <v>50</v>
      </c>
      <c r="BH3" s="3">
        <f xml:space="preserve"> Time!BH$7</f>
        <v>51</v>
      </c>
      <c r="BI3" s="3">
        <f xml:space="preserve"> Time!BI$7</f>
        <v>52</v>
      </c>
      <c r="BJ3" s="3">
        <f xml:space="preserve"> Time!BJ$7</f>
        <v>53</v>
      </c>
      <c r="BK3" s="3">
        <f xml:space="preserve"> Time!BK$7</f>
        <v>54</v>
      </c>
      <c r="BL3" s="3">
        <f xml:space="preserve"> Time!BL$7</f>
        <v>55</v>
      </c>
      <c r="BM3" s="3">
        <f xml:space="preserve"> Time!BM$7</f>
        <v>56</v>
      </c>
      <c r="BN3" s="3">
        <f xml:space="preserve"> Time!BN$7</f>
        <v>57</v>
      </c>
      <c r="BO3" s="3">
        <f xml:space="preserve"> Time!BO$7</f>
        <v>58</v>
      </c>
      <c r="BP3" s="3">
        <f xml:space="preserve"> Time!BP$7</f>
        <v>59</v>
      </c>
      <c r="BQ3" s="3">
        <f xml:space="preserve"> Time!BQ$7</f>
        <v>60</v>
      </c>
      <c r="BR3" s="3">
        <f xml:space="preserve"> Time!BR$7</f>
        <v>61</v>
      </c>
      <c r="BS3" s="3">
        <f xml:space="preserve"> Time!BS$7</f>
        <v>62</v>
      </c>
      <c r="BT3" s="3">
        <f xml:space="preserve"> Time!BT$7</f>
        <v>63</v>
      </c>
      <c r="BU3" s="3">
        <f xml:space="preserve"> Time!BU$7</f>
        <v>64</v>
      </c>
      <c r="BV3" s="3">
        <f xml:space="preserve"> Time!BV$7</f>
        <v>65</v>
      </c>
    </row>
    <row r="5" spans="1:74" x14ac:dyDescent="0.2">
      <c r="A5" s="14" t="s">
        <v>23</v>
      </c>
    </row>
    <row r="7" spans="1:74" s="46" customFormat="1" x14ac:dyDescent="0.2">
      <c r="A7" s="78"/>
      <c r="B7" s="78"/>
      <c r="C7" s="79"/>
      <c r="D7" s="80"/>
      <c r="E7" s="46" t="s">
        <v>46</v>
      </c>
    </row>
    <row r="8" spans="1:74" s="46" customFormat="1" x14ac:dyDescent="0.2">
      <c r="A8" s="78"/>
      <c r="B8" s="78"/>
      <c r="C8" s="79"/>
      <c r="D8" s="80"/>
      <c r="E8" s="46" t="s">
        <v>47</v>
      </c>
    </row>
    <row r="9" spans="1:74" s="9" customFormat="1" x14ac:dyDescent="0.2">
      <c r="A9" s="14"/>
      <c r="B9" s="14"/>
      <c r="C9" s="22"/>
      <c r="D9" s="56"/>
      <c r="E9" s="38" t="s">
        <v>40</v>
      </c>
      <c r="F9" s="39"/>
      <c r="G9" s="39" t="s">
        <v>25</v>
      </c>
      <c r="H9" s="39">
        <f xml:space="preserve"> SUM(J9:BV9)</f>
        <v>0</v>
      </c>
      <c r="I9" s="39"/>
      <c r="J9" s="39">
        <f t="shared" ref="J9:AI9" si="0" xml:space="preserve"> SUM(J7:J8)</f>
        <v>0</v>
      </c>
      <c r="K9" s="39">
        <f t="shared" si="0"/>
        <v>0</v>
      </c>
      <c r="L9" s="39">
        <f t="shared" si="0"/>
        <v>0</v>
      </c>
      <c r="M9" s="39">
        <f t="shared" si="0"/>
        <v>0</v>
      </c>
      <c r="N9" s="39">
        <f t="shared" si="0"/>
        <v>0</v>
      </c>
      <c r="O9" s="39">
        <f t="shared" si="0"/>
        <v>0</v>
      </c>
      <c r="P9" s="39">
        <f t="shared" si="0"/>
        <v>0</v>
      </c>
      <c r="Q9" s="39">
        <f t="shared" si="0"/>
        <v>0</v>
      </c>
      <c r="R9" s="39">
        <f t="shared" si="0"/>
        <v>0</v>
      </c>
      <c r="S9" s="39">
        <f t="shared" si="0"/>
        <v>0</v>
      </c>
      <c r="T9" s="39">
        <f t="shared" si="0"/>
        <v>0</v>
      </c>
      <c r="U9" s="39">
        <f t="shared" si="0"/>
        <v>0</v>
      </c>
      <c r="V9" s="39">
        <f t="shared" si="0"/>
        <v>0</v>
      </c>
      <c r="W9" s="39">
        <f t="shared" si="0"/>
        <v>0</v>
      </c>
      <c r="X9" s="39">
        <f t="shared" si="0"/>
        <v>0</v>
      </c>
      <c r="Y9" s="39">
        <f t="shared" si="0"/>
        <v>0</v>
      </c>
      <c r="Z9" s="39">
        <f t="shared" si="0"/>
        <v>0</v>
      </c>
      <c r="AA9" s="39">
        <f t="shared" si="0"/>
        <v>0</v>
      </c>
      <c r="AB9" s="39">
        <f t="shared" si="0"/>
        <v>0</v>
      </c>
      <c r="AC9" s="39">
        <f t="shared" si="0"/>
        <v>0</v>
      </c>
      <c r="AD9" s="39">
        <f t="shared" si="0"/>
        <v>0</v>
      </c>
      <c r="AE9" s="39">
        <f t="shared" si="0"/>
        <v>0</v>
      </c>
      <c r="AF9" s="39">
        <f t="shared" si="0"/>
        <v>0</v>
      </c>
      <c r="AG9" s="39">
        <f t="shared" si="0"/>
        <v>0</v>
      </c>
      <c r="AH9" s="39">
        <f t="shared" si="0"/>
        <v>0</v>
      </c>
      <c r="AI9" s="39">
        <f t="shared" si="0"/>
        <v>0</v>
      </c>
      <c r="AJ9" s="39">
        <f t="shared" ref="AJ9:BI9" si="1" xml:space="preserve"> SUM(AJ7:AJ8)</f>
        <v>0</v>
      </c>
      <c r="AK9" s="39">
        <f t="shared" si="1"/>
        <v>0</v>
      </c>
      <c r="AL9" s="39">
        <f t="shared" si="1"/>
        <v>0</v>
      </c>
      <c r="AM9" s="39">
        <f t="shared" si="1"/>
        <v>0</v>
      </c>
      <c r="AN9" s="39">
        <f t="shared" si="1"/>
        <v>0</v>
      </c>
      <c r="AO9" s="39">
        <f t="shared" si="1"/>
        <v>0</v>
      </c>
      <c r="AP9" s="39">
        <f t="shared" si="1"/>
        <v>0</v>
      </c>
      <c r="AQ9" s="39">
        <f t="shared" si="1"/>
        <v>0</v>
      </c>
      <c r="AR9" s="39">
        <f t="shared" si="1"/>
        <v>0</v>
      </c>
      <c r="AS9" s="39">
        <f t="shared" si="1"/>
        <v>0</v>
      </c>
      <c r="AT9" s="39">
        <f t="shared" si="1"/>
        <v>0</v>
      </c>
      <c r="AU9" s="39">
        <f t="shared" si="1"/>
        <v>0</v>
      </c>
      <c r="AV9" s="39">
        <f t="shared" si="1"/>
        <v>0</v>
      </c>
      <c r="AW9" s="39">
        <f t="shared" si="1"/>
        <v>0</v>
      </c>
      <c r="AX9" s="39">
        <f t="shared" si="1"/>
        <v>0</v>
      </c>
      <c r="AY9" s="39">
        <f t="shared" si="1"/>
        <v>0</v>
      </c>
      <c r="AZ9" s="39">
        <f t="shared" si="1"/>
        <v>0</v>
      </c>
      <c r="BA9" s="39">
        <f t="shared" si="1"/>
        <v>0</v>
      </c>
      <c r="BB9" s="39">
        <f t="shared" si="1"/>
        <v>0</v>
      </c>
      <c r="BC9" s="39">
        <f t="shared" si="1"/>
        <v>0</v>
      </c>
      <c r="BD9" s="39">
        <f t="shared" si="1"/>
        <v>0</v>
      </c>
      <c r="BE9" s="39">
        <f t="shared" si="1"/>
        <v>0</v>
      </c>
      <c r="BF9" s="39">
        <f t="shared" si="1"/>
        <v>0</v>
      </c>
      <c r="BG9" s="39">
        <f t="shared" si="1"/>
        <v>0</v>
      </c>
      <c r="BH9" s="39">
        <f t="shared" si="1"/>
        <v>0</v>
      </c>
      <c r="BI9" s="39">
        <f t="shared" si="1"/>
        <v>0</v>
      </c>
      <c r="BJ9" s="39">
        <f t="shared" ref="BJ9:BV9" si="2" xml:space="preserve"> SUM(BJ7:BJ8)</f>
        <v>0</v>
      </c>
      <c r="BK9" s="39">
        <f t="shared" si="2"/>
        <v>0</v>
      </c>
      <c r="BL9" s="39">
        <f t="shared" si="2"/>
        <v>0</v>
      </c>
      <c r="BM9" s="39">
        <f t="shared" si="2"/>
        <v>0</v>
      </c>
      <c r="BN9" s="39">
        <f t="shared" si="2"/>
        <v>0</v>
      </c>
      <c r="BO9" s="39">
        <f t="shared" si="2"/>
        <v>0</v>
      </c>
      <c r="BP9" s="39">
        <f t="shared" si="2"/>
        <v>0</v>
      </c>
      <c r="BQ9" s="39">
        <f t="shared" si="2"/>
        <v>0</v>
      </c>
      <c r="BR9" s="39">
        <f t="shared" si="2"/>
        <v>0</v>
      </c>
      <c r="BS9" s="39">
        <f t="shared" si="2"/>
        <v>0</v>
      </c>
      <c r="BT9" s="39">
        <f t="shared" si="2"/>
        <v>0</v>
      </c>
      <c r="BU9" s="39">
        <f t="shared" si="2"/>
        <v>0</v>
      </c>
      <c r="BV9" s="39">
        <f t="shared" si="2"/>
        <v>0</v>
      </c>
    </row>
    <row r="11" spans="1:74" s="55" customFormat="1" x14ac:dyDescent="0.2">
      <c r="A11" s="78"/>
      <c r="B11" s="78"/>
      <c r="C11" s="79"/>
      <c r="D11" s="80"/>
      <c r="E11" s="46" t="s">
        <v>41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</row>
    <row r="12" spans="1:74" s="55" customFormat="1" x14ac:dyDescent="0.2">
      <c r="A12" s="78"/>
      <c r="B12" s="78"/>
      <c r="C12" s="79"/>
      <c r="D12" s="80"/>
      <c r="E12" s="46" t="s">
        <v>29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</row>
    <row r="13" spans="1:74" x14ac:dyDescent="0.2">
      <c r="E13" s="37" t="s">
        <v>5</v>
      </c>
      <c r="F13" s="37"/>
      <c r="G13" s="37" t="s">
        <v>25</v>
      </c>
      <c r="H13" s="37">
        <f xml:space="preserve"> SUM(J13:BV13)</f>
        <v>0</v>
      </c>
      <c r="I13" s="37"/>
      <c r="J13" s="37">
        <f t="shared" ref="J13:AO13" si="3" xml:space="preserve"> J9 + SUM(J11:J12)</f>
        <v>0</v>
      </c>
      <c r="K13" s="37">
        <f t="shared" si="3"/>
        <v>0</v>
      </c>
      <c r="L13" s="37">
        <f t="shared" si="3"/>
        <v>0</v>
      </c>
      <c r="M13" s="37">
        <f t="shared" si="3"/>
        <v>0</v>
      </c>
      <c r="N13" s="37">
        <f t="shared" si="3"/>
        <v>0</v>
      </c>
      <c r="O13" s="37">
        <f t="shared" si="3"/>
        <v>0</v>
      </c>
      <c r="P13" s="37">
        <f t="shared" si="3"/>
        <v>0</v>
      </c>
      <c r="Q13" s="37">
        <f t="shared" si="3"/>
        <v>0</v>
      </c>
      <c r="R13" s="37">
        <f t="shared" si="3"/>
        <v>0</v>
      </c>
      <c r="S13" s="37">
        <f t="shared" si="3"/>
        <v>0</v>
      </c>
      <c r="T13" s="37">
        <f t="shared" si="3"/>
        <v>0</v>
      </c>
      <c r="U13" s="37">
        <f t="shared" si="3"/>
        <v>0</v>
      </c>
      <c r="V13" s="37">
        <f t="shared" si="3"/>
        <v>0</v>
      </c>
      <c r="W13" s="37">
        <f t="shared" si="3"/>
        <v>0</v>
      </c>
      <c r="X13" s="37">
        <f t="shared" si="3"/>
        <v>0</v>
      </c>
      <c r="Y13" s="37">
        <f t="shared" si="3"/>
        <v>0</v>
      </c>
      <c r="Z13" s="37">
        <f t="shared" si="3"/>
        <v>0</v>
      </c>
      <c r="AA13" s="37">
        <f t="shared" si="3"/>
        <v>0</v>
      </c>
      <c r="AB13" s="37">
        <f t="shared" si="3"/>
        <v>0</v>
      </c>
      <c r="AC13" s="37">
        <f t="shared" si="3"/>
        <v>0</v>
      </c>
      <c r="AD13" s="37">
        <f t="shared" si="3"/>
        <v>0</v>
      </c>
      <c r="AE13" s="37">
        <f t="shared" si="3"/>
        <v>0</v>
      </c>
      <c r="AF13" s="37">
        <f t="shared" si="3"/>
        <v>0</v>
      </c>
      <c r="AG13" s="37">
        <f t="shared" si="3"/>
        <v>0</v>
      </c>
      <c r="AH13" s="37">
        <f t="shared" si="3"/>
        <v>0</v>
      </c>
      <c r="AI13" s="37">
        <f t="shared" si="3"/>
        <v>0</v>
      </c>
      <c r="AJ13" s="37">
        <f t="shared" si="3"/>
        <v>0</v>
      </c>
      <c r="AK13" s="37">
        <f t="shared" si="3"/>
        <v>0</v>
      </c>
      <c r="AL13" s="37">
        <f t="shared" si="3"/>
        <v>0</v>
      </c>
      <c r="AM13" s="37">
        <f t="shared" si="3"/>
        <v>0</v>
      </c>
      <c r="AN13" s="37">
        <f t="shared" si="3"/>
        <v>0</v>
      </c>
      <c r="AO13" s="37">
        <f t="shared" si="3"/>
        <v>0</v>
      </c>
      <c r="AP13" s="37">
        <f t="shared" ref="AP13:BU13" si="4" xml:space="preserve"> AP9 + SUM(AP11:AP12)</f>
        <v>0</v>
      </c>
      <c r="AQ13" s="37">
        <f t="shared" si="4"/>
        <v>0</v>
      </c>
      <c r="AR13" s="37">
        <f t="shared" si="4"/>
        <v>0</v>
      </c>
      <c r="AS13" s="37">
        <f t="shared" si="4"/>
        <v>0</v>
      </c>
      <c r="AT13" s="37">
        <f t="shared" si="4"/>
        <v>0</v>
      </c>
      <c r="AU13" s="37">
        <f t="shared" si="4"/>
        <v>0</v>
      </c>
      <c r="AV13" s="37">
        <f t="shared" si="4"/>
        <v>0</v>
      </c>
      <c r="AW13" s="37">
        <f t="shared" si="4"/>
        <v>0</v>
      </c>
      <c r="AX13" s="37">
        <f t="shared" si="4"/>
        <v>0</v>
      </c>
      <c r="AY13" s="37">
        <f t="shared" si="4"/>
        <v>0</v>
      </c>
      <c r="AZ13" s="37">
        <f t="shared" si="4"/>
        <v>0</v>
      </c>
      <c r="BA13" s="37">
        <f t="shared" si="4"/>
        <v>0</v>
      </c>
      <c r="BB13" s="37">
        <f t="shared" si="4"/>
        <v>0</v>
      </c>
      <c r="BC13" s="37">
        <f t="shared" si="4"/>
        <v>0</v>
      </c>
      <c r="BD13" s="37">
        <f t="shared" si="4"/>
        <v>0</v>
      </c>
      <c r="BE13" s="37">
        <f t="shared" si="4"/>
        <v>0</v>
      </c>
      <c r="BF13" s="37">
        <f t="shared" si="4"/>
        <v>0</v>
      </c>
      <c r="BG13" s="37">
        <f t="shared" si="4"/>
        <v>0</v>
      </c>
      <c r="BH13" s="37">
        <f t="shared" si="4"/>
        <v>0</v>
      </c>
      <c r="BI13" s="37">
        <f t="shared" si="4"/>
        <v>0</v>
      </c>
      <c r="BJ13" s="37">
        <f t="shared" si="4"/>
        <v>0</v>
      </c>
      <c r="BK13" s="37">
        <f t="shared" si="4"/>
        <v>0</v>
      </c>
      <c r="BL13" s="37">
        <f t="shared" si="4"/>
        <v>0</v>
      </c>
      <c r="BM13" s="37">
        <f t="shared" si="4"/>
        <v>0</v>
      </c>
      <c r="BN13" s="37">
        <f t="shared" si="4"/>
        <v>0</v>
      </c>
      <c r="BO13" s="37">
        <f t="shared" si="4"/>
        <v>0</v>
      </c>
      <c r="BP13" s="37">
        <f t="shared" si="4"/>
        <v>0</v>
      </c>
      <c r="BQ13" s="37">
        <f t="shared" si="4"/>
        <v>0</v>
      </c>
      <c r="BR13" s="37">
        <f t="shared" si="4"/>
        <v>0</v>
      </c>
      <c r="BS13" s="37">
        <f t="shared" si="4"/>
        <v>0</v>
      </c>
      <c r="BT13" s="37">
        <f t="shared" si="4"/>
        <v>0</v>
      </c>
      <c r="BU13" s="37">
        <f t="shared" si="4"/>
        <v>0</v>
      </c>
      <c r="BV13" s="37">
        <f t="shared" ref="BV13" si="5" xml:space="preserve"> BV9 + SUM(BV11:BV12)</f>
        <v>0</v>
      </c>
    </row>
    <row r="15" spans="1:74" s="46" customFormat="1" x14ac:dyDescent="0.2">
      <c r="A15" s="78"/>
      <c r="B15" s="78"/>
      <c r="C15" s="79"/>
      <c r="D15" s="80"/>
      <c r="E15" s="46" t="s">
        <v>26</v>
      </c>
    </row>
    <row r="16" spans="1:74" x14ac:dyDescent="0.2">
      <c r="E16" s="37" t="s">
        <v>6</v>
      </c>
      <c r="F16" s="37"/>
      <c r="G16" s="37" t="s">
        <v>25</v>
      </c>
      <c r="H16" s="37">
        <f xml:space="preserve"> SUM(J16:BV16)</f>
        <v>0</v>
      </c>
      <c r="I16" s="37"/>
      <c r="J16" s="37">
        <f t="shared" ref="J16:AI16" si="6" xml:space="preserve"> J13 + J15</f>
        <v>0</v>
      </c>
      <c r="K16" s="37">
        <f t="shared" si="6"/>
        <v>0</v>
      </c>
      <c r="L16" s="37">
        <f t="shared" si="6"/>
        <v>0</v>
      </c>
      <c r="M16" s="37">
        <f t="shared" si="6"/>
        <v>0</v>
      </c>
      <c r="N16" s="37">
        <f t="shared" si="6"/>
        <v>0</v>
      </c>
      <c r="O16" s="37">
        <f t="shared" si="6"/>
        <v>0</v>
      </c>
      <c r="P16" s="37">
        <f t="shared" si="6"/>
        <v>0</v>
      </c>
      <c r="Q16" s="37">
        <f t="shared" si="6"/>
        <v>0</v>
      </c>
      <c r="R16" s="37">
        <f t="shared" si="6"/>
        <v>0</v>
      </c>
      <c r="S16" s="37">
        <f t="shared" si="6"/>
        <v>0</v>
      </c>
      <c r="T16" s="37">
        <f t="shared" si="6"/>
        <v>0</v>
      </c>
      <c r="U16" s="37">
        <f t="shared" si="6"/>
        <v>0</v>
      </c>
      <c r="V16" s="37">
        <f t="shared" si="6"/>
        <v>0</v>
      </c>
      <c r="W16" s="37">
        <f t="shared" si="6"/>
        <v>0</v>
      </c>
      <c r="X16" s="37">
        <f t="shared" si="6"/>
        <v>0</v>
      </c>
      <c r="Y16" s="37">
        <f t="shared" si="6"/>
        <v>0</v>
      </c>
      <c r="Z16" s="37">
        <f t="shared" si="6"/>
        <v>0</v>
      </c>
      <c r="AA16" s="37">
        <f t="shared" si="6"/>
        <v>0</v>
      </c>
      <c r="AB16" s="37">
        <f t="shared" si="6"/>
        <v>0</v>
      </c>
      <c r="AC16" s="37">
        <f t="shared" si="6"/>
        <v>0</v>
      </c>
      <c r="AD16" s="37">
        <f t="shared" si="6"/>
        <v>0</v>
      </c>
      <c r="AE16" s="37">
        <f t="shared" si="6"/>
        <v>0</v>
      </c>
      <c r="AF16" s="37">
        <f t="shared" si="6"/>
        <v>0</v>
      </c>
      <c r="AG16" s="37">
        <f t="shared" si="6"/>
        <v>0</v>
      </c>
      <c r="AH16" s="37">
        <f t="shared" si="6"/>
        <v>0</v>
      </c>
      <c r="AI16" s="37">
        <f t="shared" si="6"/>
        <v>0</v>
      </c>
      <c r="AJ16" s="37">
        <f t="shared" ref="AJ16:BI16" si="7" xml:space="preserve"> AJ13 + AJ15</f>
        <v>0</v>
      </c>
      <c r="AK16" s="37">
        <f t="shared" si="7"/>
        <v>0</v>
      </c>
      <c r="AL16" s="37">
        <f t="shared" si="7"/>
        <v>0</v>
      </c>
      <c r="AM16" s="37">
        <f t="shared" si="7"/>
        <v>0</v>
      </c>
      <c r="AN16" s="37">
        <f t="shared" si="7"/>
        <v>0</v>
      </c>
      <c r="AO16" s="37">
        <f t="shared" si="7"/>
        <v>0</v>
      </c>
      <c r="AP16" s="37">
        <f t="shared" si="7"/>
        <v>0</v>
      </c>
      <c r="AQ16" s="37">
        <f t="shared" si="7"/>
        <v>0</v>
      </c>
      <c r="AR16" s="37">
        <f t="shared" si="7"/>
        <v>0</v>
      </c>
      <c r="AS16" s="37">
        <f t="shared" si="7"/>
        <v>0</v>
      </c>
      <c r="AT16" s="37">
        <f t="shared" si="7"/>
        <v>0</v>
      </c>
      <c r="AU16" s="37">
        <f t="shared" si="7"/>
        <v>0</v>
      </c>
      <c r="AV16" s="37">
        <f t="shared" si="7"/>
        <v>0</v>
      </c>
      <c r="AW16" s="37">
        <f t="shared" si="7"/>
        <v>0</v>
      </c>
      <c r="AX16" s="37">
        <f t="shared" si="7"/>
        <v>0</v>
      </c>
      <c r="AY16" s="37">
        <f t="shared" si="7"/>
        <v>0</v>
      </c>
      <c r="AZ16" s="37">
        <f t="shared" si="7"/>
        <v>0</v>
      </c>
      <c r="BA16" s="37">
        <f t="shared" si="7"/>
        <v>0</v>
      </c>
      <c r="BB16" s="37">
        <f t="shared" si="7"/>
        <v>0</v>
      </c>
      <c r="BC16" s="37">
        <f t="shared" si="7"/>
        <v>0</v>
      </c>
      <c r="BD16" s="37">
        <f t="shared" si="7"/>
        <v>0</v>
      </c>
      <c r="BE16" s="37">
        <f t="shared" si="7"/>
        <v>0</v>
      </c>
      <c r="BF16" s="37">
        <f t="shared" si="7"/>
        <v>0</v>
      </c>
      <c r="BG16" s="37">
        <f t="shared" si="7"/>
        <v>0</v>
      </c>
      <c r="BH16" s="37">
        <f t="shared" si="7"/>
        <v>0</v>
      </c>
      <c r="BI16" s="37">
        <f t="shared" si="7"/>
        <v>0</v>
      </c>
      <c r="BJ16" s="37">
        <f t="shared" ref="BJ16:BV16" si="8" xml:space="preserve"> BJ13 + BJ15</f>
        <v>0</v>
      </c>
      <c r="BK16" s="37">
        <f t="shared" si="8"/>
        <v>0</v>
      </c>
      <c r="BL16" s="37">
        <f t="shared" si="8"/>
        <v>0</v>
      </c>
      <c r="BM16" s="37">
        <f t="shared" si="8"/>
        <v>0</v>
      </c>
      <c r="BN16" s="37">
        <f t="shared" si="8"/>
        <v>0</v>
      </c>
      <c r="BO16" s="37">
        <f t="shared" si="8"/>
        <v>0</v>
      </c>
      <c r="BP16" s="37">
        <f t="shared" si="8"/>
        <v>0</v>
      </c>
      <c r="BQ16" s="37">
        <f t="shared" si="8"/>
        <v>0</v>
      </c>
      <c r="BR16" s="37">
        <f t="shared" si="8"/>
        <v>0</v>
      </c>
      <c r="BS16" s="37">
        <f t="shared" si="8"/>
        <v>0</v>
      </c>
      <c r="BT16" s="37">
        <f t="shared" si="8"/>
        <v>0</v>
      </c>
      <c r="BU16" s="37">
        <f t="shared" si="8"/>
        <v>0</v>
      </c>
      <c r="BV16" s="37">
        <f t="shared" si="8"/>
        <v>0</v>
      </c>
    </row>
    <row r="18" spans="1:74" s="46" customFormat="1" x14ac:dyDescent="0.2">
      <c r="A18" s="78"/>
      <c r="B18" s="78"/>
      <c r="C18" s="79"/>
      <c r="D18" s="80"/>
      <c r="E18" s="46" t="s">
        <v>27</v>
      </c>
    </row>
    <row r="19" spans="1:74" x14ac:dyDescent="0.2">
      <c r="E19" s="37" t="s">
        <v>24</v>
      </c>
      <c r="F19" s="37"/>
      <c r="G19" s="37" t="s">
        <v>25</v>
      </c>
      <c r="H19" s="37">
        <f xml:space="preserve"> SUM(J19:BV19)</f>
        <v>0</v>
      </c>
      <c r="I19" s="37"/>
      <c r="J19" s="37">
        <f t="shared" ref="J19:AO19" si="9" xml:space="preserve"> J16 + J18</f>
        <v>0</v>
      </c>
      <c r="K19" s="37">
        <f t="shared" si="9"/>
        <v>0</v>
      </c>
      <c r="L19" s="37">
        <f t="shared" si="9"/>
        <v>0</v>
      </c>
      <c r="M19" s="37">
        <f t="shared" si="9"/>
        <v>0</v>
      </c>
      <c r="N19" s="37">
        <f t="shared" si="9"/>
        <v>0</v>
      </c>
      <c r="O19" s="37">
        <f t="shared" si="9"/>
        <v>0</v>
      </c>
      <c r="P19" s="37">
        <f t="shared" si="9"/>
        <v>0</v>
      </c>
      <c r="Q19" s="37">
        <f t="shared" si="9"/>
        <v>0</v>
      </c>
      <c r="R19" s="37">
        <f t="shared" si="9"/>
        <v>0</v>
      </c>
      <c r="S19" s="37">
        <f t="shared" si="9"/>
        <v>0</v>
      </c>
      <c r="T19" s="37">
        <f t="shared" si="9"/>
        <v>0</v>
      </c>
      <c r="U19" s="37">
        <f t="shared" si="9"/>
        <v>0</v>
      </c>
      <c r="V19" s="37">
        <f t="shared" si="9"/>
        <v>0</v>
      </c>
      <c r="W19" s="37">
        <f t="shared" si="9"/>
        <v>0</v>
      </c>
      <c r="X19" s="37">
        <f t="shared" si="9"/>
        <v>0</v>
      </c>
      <c r="Y19" s="37">
        <f t="shared" si="9"/>
        <v>0</v>
      </c>
      <c r="Z19" s="37">
        <f t="shared" si="9"/>
        <v>0</v>
      </c>
      <c r="AA19" s="37">
        <f t="shared" si="9"/>
        <v>0</v>
      </c>
      <c r="AB19" s="37">
        <f t="shared" si="9"/>
        <v>0</v>
      </c>
      <c r="AC19" s="37">
        <f t="shared" si="9"/>
        <v>0</v>
      </c>
      <c r="AD19" s="37">
        <f t="shared" si="9"/>
        <v>0</v>
      </c>
      <c r="AE19" s="37">
        <f t="shared" si="9"/>
        <v>0</v>
      </c>
      <c r="AF19" s="37">
        <f t="shared" si="9"/>
        <v>0</v>
      </c>
      <c r="AG19" s="37">
        <f t="shared" si="9"/>
        <v>0</v>
      </c>
      <c r="AH19" s="37">
        <f t="shared" si="9"/>
        <v>0</v>
      </c>
      <c r="AI19" s="37">
        <f t="shared" si="9"/>
        <v>0</v>
      </c>
      <c r="AJ19" s="37">
        <f t="shared" si="9"/>
        <v>0</v>
      </c>
      <c r="AK19" s="37">
        <f t="shared" si="9"/>
        <v>0</v>
      </c>
      <c r="AL19" s="37">
        <f t="shared" si="9"/>
        <v>0</v>
      </c>
      <c r="AM19" s="37">
        <f t="shared" si="9"/>
        <v>0</v>
      </c>
      <c r="AN19" s="37">
        <f t="shared" si="9"/>
        <v>0</v>
      </c>
      <c r="AO19" s="37">
        <f t="shared" si="9"/>
        <v>0</v>
      </c>
      <c r="AP19" s="37">
        <f t="shared" ref="AP19:BU19" si="10" xml:space="preserve"> AP16 + AP18</f>
        <v>0</v>
      </c>
      <c r="AQ19" s="37">
        <f t="shared" si="10"/>
        <v>0</v>
      </c>
      <c r="AR19" s="37">
        <f t="shared" si="10"/>
        <v>0</v>
      </c>
      <c r="AS19" s="37">
        <f t="shared" si="10"/>
        <v>0</v>
      </c>
      <c r="AT19" s="37">
        <f t="shared" si="10"/>
        <v>0</v>
      </c>
      <c r="AU19" s="37">
        <f t="shared" si="10"/>
        <v>0</v>
      </c>
      <c r="AV19" s="37">
        <f t="shared" si="10"/>
        <v>0</v>
      </c>
      <c r="AW19" s="37">
        <f t="shared" si="10"/>
        <v>0</v>
      </c>
      <c r="AX19" s="37">
        <f t="shared" si="10"/>
        <v>0</v>
      </c>
      <c r="AY19" s="37">
        <f t="shared" si="10"/>
        <v>0</v>
      </c>
      <c r="AZ19" s="37">
        <f t="shared" si="10"/>
        <v>0</v>
      </c>
      <c r="BA19" s="37">
        <f t="shared" si="10"/>
        <v>0</v>
      </c>
      <c r="BB19" s="37">
        <f t="shared" si="10"/>
        <v>0</v>
      </c>
      <c r="BC19" s="37">
        <f t="shared" si="10"/>
        <v>0</v>
      </c>
      <c r="BD19" s="37">
        <f t="shared" si="10"/>
        <v>0</v>
      </c>
      <c r="BE19" s="37">
        <f t="shared" si="10"/>
        <v>0</v>
      </c>
      <c r="BF19" s="37">
        <f t="shared" si="10"/>
        <v>0</v>
      </c>
      <c r="BG19" s="37">
        <f t="shared" si="10"/>
        <v>0</v>
      </c>
      <c r="BH19" s="37">
        <f t="shared" si="10"/>
        <v>0</v>
      </c>
      <c r="BI19" s="37">
        <f t="shared" si="10"/>
        <v>0</v>
      </c>
      <c r="BJ19" s="37">
        <f t="shared" si="10"/>
        <v>0</v>
      </c>
      <c r="BK19" s="37">
        <f t="shared" si="10"/>
        <v>0</v>
      </c>
      <c r="BL19" s="37">
        <f t="shared" si="10"/>
        <v>0</v>
      </c>
      <c r="BM19" s="37">
        <f t="shared" si="10"/>
        <v>0</v>
      </c>
      <c r="BN19" s="37">
        <f t="shared" si="10"/>
        <v>0</v>
      </c>
      <c r="BO19" s="37">
        <f t="shared" si="10"/>
        <v>0</v>
      </c>
      <c r="BP19" s="37">
        <f t="shared" si="10"/>
        <v>0</v>
      </c>
      <c r="BQ19" s="37">
        <f t="shared" si="10"/>
        <v>0</v>
      </c>
      <c r="BR19" s="37">
        <f t="shared" si="10"/>
        <v>0</v>
      </c>
      <c r="BS19" s="37">
        <f t="shared" si="10"/>
        <v>0</v>
      </c>
      <c r="BT19" s="37">
        <f t="shared" si="10"/>
        <v>0</v>
      </c>
      <c r="BU19" s="37">
        <f t="shared" si="10"/>
        <v>0</v>
      </c>
      <c r="BV19" s="37">
        <f t="shared" ref="BV19" si="11" xml:space="preserve"> BV16 + BV18</f>
        <v>0</v>
      </c>
    </row>
    <row r="22" spans="1:74" x14ac:dyDescent="0.2">
      <c r="A22" s="14" t="s">
        <v>10</v>
      </c>
    </row>
    <row r="24" spans="1:74" s="81" customFormat="1" x14ac:dyDescent="0.2">
      <c r="A24" s="78"/>
      <c r="B24" s="78"/>
      <c r="C24" s="79"/>
      <c r="D24" s="80"/>
      <c r="E24" s="46" t="s">
        <v>49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</row>
    <row r="25" spans="1:74" s="46" customFormat="1" x14ac:dyDescent="0.2">
      <c r="A25" s="78"/>
      <c r="B25" s="78"/>
      <c r="C25" s="79"/>
      <c r="D25" s="80"/>
      <c r="E25" s="46" t="s">
        <v>50</v>
      </c>
    </row>
    <row r="26" spans="1:74" s="19" customFormat="1" x14ac:dyDescent="0.2">
      <c r="A26" s="14"/>
      <c r="B26" s="14"/>
      <c r="C26" s="22"/>
      <c r="D26" s="56"/>
      <c r="E26" s="40" t="s">
        <v>51</v>
      </c>
      <c r="F26" s="40"/>
      <c r="G26" s="40" t="s">
        <v>25</v>
      </c>
      <c r="H26" s="40">
        <f xml:space="preserve"> SUM(J26:BV26)</f>
        <v>0</v>
      </c>
      <c r="I26" s="40"/>
      <c r="J26" s="40">
        <f t="shared" ref="J26:AI26" si="12" xml:space="preserve"> SUM(J24:J25)</f>
        <v>0</v>
      </c>
      <c r="K26" s="40">
        <f t="shared" si="12"/>
        <v>0</v>
      </c>
      <c r="L26" s="40">
        <f t="shared" si="12"/>
        <v>0</v>
      </c>
      <c r="M26" s="40">
        <f t="shared" si="12"/>
        <v>0</v>
      </c>
      <c r="N26" s="40">
        <f t="shared" si="12"/>
        <v>0</v>
      </c>
      <c r="O26" s="40">
        <f t="shared" si="12"/>
        <v>0</v>
      </c>
      <c r="P26" s="40">
        <f t="shared" si="12"/>
        <v>0</v>
      </c>
      <c r="Q26" s="40">
        <f t="shared" si="12"/>
        <v>0</v>
      </c>
      <c r="R26" s="40">
        <f t="shared" si="12"/>
        <v>0</v>
      </c>
      <c r="S26" s="40">
        <f t="shared" si="12"/>
        <v>0</v>
      </c>
      <c r="T26" s="40">
        <f t="shared" si="12"/>
        <v>0</v>
      </c>
      <c r="U26" s="40">
        <f t="shared" si="12"/>
        <v>0</v>
      </c>
      <c r="V26" s="40">
        <f t="shared" si="12"/>
        <v>0</v>
      </c>
      <c r="W26" s="40">
        <f t="shared" si="12"/>
        <v>0</v>
      </c>
      <c r="X26" s="40">
        <f t="shared" si="12"/>
        <v>0</v>
      </c>
      <c r="Y26" s="40">
        <f t="shared" si="12"/>
        <v>0</v>
      </c>
      <c r="Z26" s="40">
        <f t="shared" si="12"/>
        <v>0</v>
      </c>
      <c r="AA26" s="40">
        <f t="shared" si="12"/>
        <v>0</v>
      </c>
      <c r="AB26" s="40">
        <f t="shared" si="12"/>
        <v>0</v>
      </c>
      <c r="AC26" s="40">
        <f t="shared" si="12"/>
        <v>0</v>
      </c>
      <c r="AD26" s="40">
        <f t="shared" si="12"/>
        <v>0</v>
      </c>
      <c r="AE26" s="40">
        <f t="shared" si="12"/>
        <v>0</v>
      </c>
      <c r="AF26" s="40">
        <f t="shared" si="12"/>
        <v>0</v>
      </c>
      <c r="AG26" s="40">
        <f t="shared" si="12"/>
        <v>0</v>
      </c>
      <c r="AH26" s="40">
        <f t="shared" si="12"/>
        <v>0</v>
      </c>
      <c r="AI26" s="40">
        <f t="shared" si="12"/>
        <v>0</v>
      </c>
      <c r="AJ26" s="40">
        <f t="shared" ref="AJ26:BI26" si="13" xml:space="preserve"> SUM(AJ24:AJ25)</f>
        <v>0</v>
      </c>
      <c r="AK26" s="40">
        <f t="shared" si="13"/>
        <v>0</v>
      </c>
      <c r="AL26" s="40">
        <f t="shared" si="13"/>
        <v>0</v>
      </c>
      <c r="AM26" s="40">
        <f t="shared" si="13"/>
        <v>0</v>
      </c>
      <c r="AN26" s="40">
        <f t="shared" si="13"/>
        <v>0</v>
      </c>
      <c r="AO26" s="40">
        <f t="shared" si="13"/>
        <v>0</v>
      </c>
      <c r="AP26" s="40">
        <f t="shared" si="13"/>
        <v>0</v>
      </c>
      <c r="AQ26" s="40">
        <f t="shared" si="13"/>
        <v>0</v>
      </c>
      <c r="AR26" s="40">
        <f t="shared" si="13"/>
        <v>0</v>
      </c>
      <c r="AS26" s="40">
        <f t="shared" si="13"/>
        <v>0</v>
      </c>
      <c r="AT26" s="40">
        <f t="shared" si="13"/>
        <v>0</v>
      </c>
      <c r="AU26" s="40">
        <f t="shared" si="13"/>
        <v>0</v>
      </c>
      <c r="AV26" s="40">
        <f t="shared" si="13"/>
        <v>0</v>
      </c>
      <c r="AW26" s="40">
        <f t="shared" si="13"/>
        <v>0</v>
      </c>
      <c r="AX26" s="40">
        <f t="shared" si="13"/>
        <v>0</v>
      </c>
      <c r="AY26" s="40">
        <f t="shared" si="13"/>
        <v>0</v>
      </c>
      <c r="AZ26" s="40">
        <f t="shared" si="13"/>
        <v>0</v>
      </c>
      <c r="BA26" s="40">
        <f t="shared" si="13"/>
        <v>0</v>
      </c>
      <c r="BB26" s="40">
        <f t="shared" si="13"/>
        <v>0</v>
      </c>
      <c r="BC26" s="40">
        <f t="shared" si="13"/>
        <v>0</v>
      </c>
      <c r="BD26" s="40">
        <f t="shared" si="13"/>
        <v>0</v>
      </c>
      <c r="BE26" s="40">
        <f t="shared" si="13"/>
        <v>0</v>
      </c>
      <c r="BF26" s="40">
        <f t="shared" si="13"/>
        <v>0</v>
      </c>
      <c r="BG26" s="40">
        <f t="shared" si="13"/>
        <v>0</v>
      </c>
      <c r="BH26" s="40">
        <f t="shared" si="13"/>
        <v>0</v>
      </c>
      <c r="BI26" s="40">
        <f t="shared" si="13"/>
        <v>0</v>
      </c>
      <c r="BJ26" s="40">
        <f t="shared" ref="BJ26:BV26" si="14" xml:space="preserve"> SUM(BJ24:BJ25)</f>
        <v>0</v>
      </c>
      <c r="BK26" s="40">
        <f t="shared" si="14"/>
        <v>0</v>
      </c>
      <c r="BL26" s="40">
        <f t="shared" si="14"/>
        <v>0</v>
      </c>
      <c r="BM26" s="40">
        <f t="shared" si="14"/>
        <v>0</v>
      </c>
      <c r="BN26" s="40">
        <f t="shared" si="14"/>
        <v>0</v>
      </c>
      <c r="BO26" s="40">
        <f t="shared" si="14"/>
        <v>0</v>
      </c>
      <c r="BP26" s="40">
        <f t="shared" si="14"/>
        <v>0</v>
      </c>
      <c r="BQ26" s="40">
        <f t="shared" si="14"/>
        <v>0</v>
      </c>
      <c r="BR26" s="40">
        <f t="shared" si="14"/>
        <v>0</v>
      </c>
      <c r="BS26" s="40">
        <f t="shared" si="14"/>
        <v>0</v>
      </c>
      <c r="BT26" s="40">
        <f t="shared" si="14"/>
        <v>0</v>
      </c>
      <c r="BU26" s="40">
        <f t="shared" si="14"/>
        <v>0</v>
      </c>
      <c r="BV26" s="40">
        <f t="shared" si="14"/>
        <v>0</v>
      </c>
    </row>
    <row r="28" spans="1:74" s="55" customFormat="1" x14ac:dyDescent="0.2">
      <c r="A28" s="78"/>
      <c r="B28" s="78"/>
      <c r="C28" s="79"/>
      <c r="D28" s="80"/>
      <c r="E28" s="55" t="s">
        <v>32</v>
      </c>
    </row>
    <row r="29" spans="1:74" s="19" customFormat="1" x14ac:dyDescent="0.2">
      <c r="A29" s="14"/>
      <c r="B29" s="14"/>
      <c r="C29" s="22"/>
      <c r="D29" s="56"/>
      <c r="E29" s="40" t="s">
        <v>42</v>
      </c>
      <c r="F29" s="40"/>
      <c r="G29" s="40" t="s">
        <v>25</v>
      </c>
      <c r="H29" s="40">
        <f xml:space="preserve"> SUM(J29:BV29)</f>
        <v>0</v>
      </c>
      <c r="I29" s="40"/>
      <c r="J29" s="40">
        <f t="shared" ref="J29:AO29" si="15" xml:space="preserve"> J26 + J28</f>
        <v>0</v>
      </c>
      <c r="K29" s="40">
        <f t="shared" si="15"/>
        <v>0</v>
      </c>
      <c r="L29" s="40">
        <f t="shared" si="15"/>
        <v>0</v>
      </c>
      <c r="M29" s="40">
        <f t="shared" si="15"/>
        <v>0</v>
      </c>
      <c r="N29" s="40">
        <f t="shared" si="15"/>
        <v>0</v>
      </c>
      <c r="O29" s="40">
        <f t="shared" si="15"/>
        <v>0</v>
      </c>
      <c r="P29" s="40">
        <f t="shared" si="15"/>
        <v>0</v>
      </c>
      <c r="Q29" s="40">
        <f t="shared" si="15"/>
        <v>0</v>
      </c>
      <c r="R29" s="40">
        <f t="shared" si="15"/>
        <v>0</v>
      </c>
      <c r="S29" s="40">
        <f t="shared" si="15"/>
        <v>0</v>
      </c>
      <c r="T29" s="40">
        <f t="shared" si="15"/>
        <v>0</v>
      </c>
      <c r="U29" s="40">
        <f t="shared" si="15"/>
        <v>0</v>
      </c>
      <c r="V29" s="40">
        <f t="shared" si="15"/>
        <v>0</v>
      </c>
      <c r="W29" s="40">
        <f t="shared" si="15"/>
        <v>0</v>
      </c>
      <c r="X29" s="40">
        <f t="shared" si="15"/>
        <v>0</v>
      </c>
      <c r="Y29" s="40">
        <f t="shared" si="15"/>
        <v>0</v>
      </c>
      <c r="Z29" s="40">
        <f t="shared" si="15"/>
        <v>0</v>
      </c>
      <c r="AA29" s="40">
        <f t="shared" si="15"/>
        <v>0</v>
      </c>
      <c r="AB29" s="40">
        <f t="shared" si="15"/>
        <v>0</v>
      </c>
      <c r="AC29" s="40">
        <f t="shared" si="15"/>
        <v>0</v>
      </c>
      <c r="AD29" s="40">
        <f t="shared" si="15"/>
        <v>0</v>
      </c>
      <c r="AE29" s="40">
        <f t="shared" si="15"/>
        <v>0</v>
      </c>
      <c r="AF29" s="40">
        <f t="shared" si="15"/>
        <v>0</v>
      </c>
      <c r="AG29" s="40">
        <f t="shared" si="15"/>
        <v>0</v>
      </c>
      <c r="AH29" s="40">
        <f t="shared" si="15"/>
        <v>0</v>
      </c>
      <c r="AI29" s="40">
        <f t="shared" si="15"/>
        <v>0</v>
      </c>
      <c r="AJ29" s="40">
        <f t="shared" si="15"/>
        <v>0</v>
      </c>
      <c r="AK29" s="40">
        <f t="shared" si="15"/>
        <v>0</v>
      </c>
      <c r="AL29" s="40">
        <f t="shared" si="15"/>
        <v>0</v>
      </c>
      <c r="AM29" s="40">
        <f t="shared" si="15"/>
        <v>0</v>
      </c>
      <c r="AN29" s="40">
        <f t="shared" si="15"/>
        <v>0</v>
      </c>
      <c r="AO29" s="40">
        <f t="shared" si="15"/>
        <v>0</v>
      </c>
      <c r="AP29" s="40">
        <f t="shared" ref="AP29:BU29" si="16" xml:space="preserve"> AP26 + AP28</f>
        <v>0</v>
      </c>
      <c r="AQ29" s="40">
        <f t="shared" si="16"/>
        <v>0</v>
      </c>
      <c r="AR29" s="40">
        <f t="shared" si="16"/>
        <v>0</v>
      </c>
      <c r="AS29" s="40">
        <f t="shared" si="16"/>
        <v>0</v>
      </c>
      <c r="AT29" s="40">
        <f t="shared" si="16"/>
        <v>0</v>
      </c>
      <c r="AU29" s="40">
        <f t="shared" si="16"/>
        <v>0</v>
      </c>
      <c r="AV29" s="40">
        <f t="shared" si="16"/>
        <v>0</v>
      </c>
      <c r="AW29" s="40">
        <f t="shared" si="16"/>
        <v>0</v>
      </c>
      <c r="AX29" s="40">
        <f t="shared" si="16"/>
        <v>0</v>
      </c>
      <c r="AY29" s="40">
        <f t="shared" si="16"/>
        <v>0</v>
      </c>
      <c r="AZ29" s="40">
        <f t="shared" si="16"/>
        <v>0</v>
      </c>
      <c r="BA29" s="40">
        <f t="shared" si="16"/>
        <v>0</v>
      </c>
      <c r="BB29" s="40">
        <f t="shared" si="16"/>
        <v>0</v>
      </c>
      <c r="BC29" s="40">
        <f t="shared" si="16"/>
        <v>0</v>
      </c>
      <c r="BD29" s="40">
        <f t="shared" si="16"/>
        <v>0</v>
      </c>
      <c r="BE29" s="40">
        <f t="shared" si="16"/>
        <v>0</v>
      </c>
      <c r="BF29" s="40">
        <f t="shared" si="16"/>
        <v>0</v>
      </c>
      <c r="BG29" s="40">
        <f t="shared" si="16"/>
        <v>0</v>
      </c>
      <c r="BH29" s="40">
        <f t="shared" si="16"/>
        <v>0</v>
      </c>
      <c r="BI29" s="40">
        <f t="shared" si="16"/>
        <v>0</v>
      </c>
      <c r="BJ29" s="40">
        <f t="shared" si="16"/>
        <v>0</v>
      </c>
      <c r="BK29" s="40">
        <f t="shared" si="16"/>
        <v>0</v>
      </c>
      <c r="BL29" s="40">
        <f t="shared" si="16"/>
        <v>0</v>
      </c>
      <c r="BM29" s="40">
        <f t="shared" si="16"/>
        <v>0</v>
      </c>
      <c r="BN29" s="40">
        <f t="shared" si="16"/>
        <v>0</v>
      </c>
      <c r="BO29" s="40">
        <f t="shared" si="16"/>
        <v>0</v>
      </c>
      <c r="BP29" s="40">
        <f t="shared" si="16"/>
        <v>0</v>
      </c>
      <c r="BQ29" s="40">
        <f t="shared" si="16"/>
        <v>0</v>
      </c>
      <c r="BR29" s="40">
        <f t="shared" si="16"/>
        <v>0</v>
      </c>
      <c r="BS29" s="40">
        <f t="shared" si="16"/>
        <v>0</v>
      </c>
      <c r="BT29" s="40">
        <f t="shared" si="16"/>
        <v>0</v>
      </c>
      <c r="BU29" s="40">
        <f t="shared" si="16"/>
        <v>0</v>
      </c>
      <c r="BV29" s="40">
        <f t="shared" ref="BV29" si="17" xml:space="preserve"> BV26 + BV28</f>
        <v>0</v>
      </c>
    </row>
    <row r="30" spans="1:74" s="19" customFormat="1" x14ac:dyDescent="0.2">
      <c r="A30" s="14"/>
      <c r="B30" s="14"/>
      <c r="C30" s="22"/>
      <c r="D30" s="5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</row>
    <row r="31" spans="1:74" s="82" customFormat="1" x14ac:dyDescent="0.2">
      <c r="A31" s="78"/>
      <c r="B31" s="78"/>
      <c r="C31" s="79"/>
      <c r="D31" s="80"/>
      <c r="E31" s="46" t="s">
        <v>28</v>
      </c>
    </row>
    <row r="32" spans="1:74" s="19" customFormat="1" x14ac:dyDescent="0.2">
      <c r="A32" s="14"/>
      <c r="B32" s="14"/>
      <c r="C32" s="22"/>
      <c r="D32" s="56"/>
      <c r="E32" s="40" t="s">
        <v>22</v>
      </c>
      <c r="F32" s="40"/>
      <c r="G32" s="40" t="s">
        <v>25</v>
      </c>
      <c r="H32" s="40">
        <f xml:space="preserve"> SUM(J32:BV32)</f>
        <v>0</v>
      </c>
      <c r="I32" s="40"/>
      <c r="J32" s="40">
        <f t="shared" ref="J32:AO32" si="18" xml:space="preserve"> J29 + J31</f>
        <v>0</v>
      </c>
      <c r="K32" s="40">
        <f t="shared" si="18"/>
        <v>0</v>
      </c>
      <c r="L32" s="40">
        <f t="shared" si="18"/>
        <v>0</v>
      </c>
      <c r="M32" s="40">
        <f t="shared" si="18"/>
        <v>0</v>
      </c>
      <c r="N32" s="40">
        <f t="shared" si="18"/>
        <v>0</v>
      </c>
      <c r="O32" s="40">
        <f t="shared" si="18"/>
        <v>0</v>
      </c>
      <c r="P32" s="40">
        <f t="shared" si="18"/>
        <v>0</v>
      </c>
      <c r="Q32" s="40">
        <f t="shared" si="18"/>
        <v>0</v>
      </c>
      <c r="R32" s="40">
        <f t="shared" si="18"/>
        <v>0</v>
      </c>
      <c r="S32" s="40">
        <f t="shared" si="18"/>
        <v>0</v>
      </c>
      <c r="T32" s="40">
        <f t="shared" si="18"/>
        <v>0</v>
      </c>
      <c r="U32" s="40">
        <f t="shared" si="18"/>
        <v>0</v>
      </c>
      <c r="V32" s="40">
        <f t="shared" si="18"/>
        <v>0</v>
      </c>
      <c r="W32" s="40">
        <f t="shared" si="18"/>
        <v>0</v>
      </c>
      <c r="X32" s="40">
        <f t="shared" si="18"/>
        <v>0</v>
      </c>
      <c r="Y32" s="40">
        <f t="shared" si="18"/>
        <v>0</v>
      </c>
      <c r="Z32" s="40">
        <f t="shared" si="18"/>
        <v>0</v>
      </c>
      <c r="AA32" s="40">
        <f t="shared" si="18"/>
        <v>0</v>
      </c>
      <c r="AB32" s="40">
        <f t="shared" si="18"/>
        <v>0</v>
      </c>
      <c r="AC32" s="40">
        <f t="shared" si="18"/>
        <v>0</v>
      </c>
      <c r="AD32" s="40">
        <f t="shared" si="18"/>
        <v>0</v>
      </c>
      <c r="AE32" s="40">
        <f t="shared" si="18"/>
        <v>0</v>
      </c>
      <c r="AF32" s="40">
        <f t="shared" si="18"/>
        <v>0</v>
      </c>
      <c r="AG32" s="40">
        <f t="shared" si="18"/>
        <v>0</v>
      </c>
      <c r="AH32" s="40">
        <f t="shared" si="18"/>
        <v>0</v>
      </c>
      <c r="AI32" s="40">
        <f t="shared" si="18"/>
        <v>0</v>
      </c>
      <c r="AJ32" s="40">
        <f t="shared" si="18"/>
        <v>0</v>
      </c>
      <c r="AK32" s="40">
        <f t="shared" si="18"/>
        <v>0</v>
      </c>
      <c r="AL32" s="40">
        <f t="shared" si="18"/>
        <v>0</v>
      </c>
      <c r="AM32" s="40">
        <f t="shared" si="18"/>
        <v>0</v>
      </c>
      <c r="AN32" s="40">
        <f t="shared" si="18"/>
        <v>0</v>
      </c>
      <c r="AO32" s="40">
        <f t="shared" si="18"/>
        <v>0</v>
      </c>
      <c r="AP32" s="40">
        <f t="shared" ref="AP32:BU32" si="19" xml:space="preserve"> AP29 + AP31</f>
        <v>0</v>
      </c>
      <c r="AQ32" s="40">
        <f t="shared" si="19"/>
        <v>0</v>
      </c>
      <c r="AR32" s="40">
        <f t="shared" si="19"/>
        <v>0</v>
      </c>
      <c r="AS32" s="40">
        <f t="shared" si="19"/>
        <v>0</v>
      </c>
      <c r="AT32" s="40">
        <f t="shared" si="19"/>
        <v>0</v>
      </c>
      <c r="AU32" s="40">
        <f t="shared" si="19"/>
        <v>0</v>
      </c>
      <c r="AV32" s="40">
        <f t="shared" si="19"/>
        <v>0</v>
      </c>
      <c r="AW32" s="40">
        <f t="shared" si="19"/>
        <v>0</v>
      </c>
      <c r="AX32" s="40">
        <f t="shared" si="19"/>
        <v>0</v>
      </c>
      <c r="AY32" s="40">
        <f t="shared" si="19"/>
        <v>0</v>
      </c>
      <c r="AZ32" s="40">
        <f t="shared" si="19"/>
        <v>0</v>
      </c>
      <c r="BA32" s="40">
        <f t="shared" si="19"/>
        <v>0</v>
      </c>
      <c r="BB32" s="40">
        <f t="shared" si="19"/>
        <v>0</v>
      </c>
      <c r="BC32" s="40">
        <f t="shared" si="19"/>
        <v>0</v>
      </c>
      <c r="BD32" s="40">
        <f t="shared" si="19"/>
        <v>0</v>
      </c>
      <c r="BE32" s="40">
        <f t="shared" si="19"/>
        <v>0</v>
      </c>
      <c r="BF32" s="40">
        <f t="shared" si="19"/>
        <v>0</v>
      </c>
      <c r="BG32" s="40">
        <f t="shared" si="19"/>
        <v>0</v>
      </c>
      <c r="BH32" s="40">
        <f t="shared" si="19"/>
        <v>0</v>
      </c>
      <c r="BI32" s="40">
        <f t="shared" si="19"/>
        <v>0</v>
      </c>
      <c r="BJ32" s="40">
        <f t="shared" si="19"/>
        <v>0</v>
      </c>
      <c r="BK32" s="40">
        <f t="shared" si="19"/>
        <v>0</v>
      </c>
      <c r="BL32" s="40">
        <f t="shared" si="19"/>
        <v>0</v>
      </c>
      <c r="BM32" s="40">
        <f t="shared" si="19"/>
        <v>0</v>
      </c>
      <c r="BN32" s="40">
        <f t="shared" si="19"/>
        <v>0</v>
      </c>
      <c r="BO32" s="40">
        <f t="shared" si="19"/>
        <v>0</v>
      </c>
      <c r="BP32" s="40">
        <f t="shared" si="19"/>
        <v>0</v>
      </c>
      <c r="BQ32" s="40">
        <f t="shared" si="19"/>
        <v>0</v>
      </c>
      <c r="BR32" s="40">
        <f t="shared" si="19"/>
        <v>0</v>
      </c>
      <c r="BS32" s="40">
        <f t="shared" si="19"/>
        <v>0</v>
      </c>
      <c r="BT32" s="40">
        <f t="shared" si="19"/>
        <v>0</v>
      </c>
      <c r="BU32" s="40">
        <f t="shared" si="19"/>
        <v>0</v>
      </c>
      <c r="BV32" s="40">
        <f t="shared" ref="BV32" si="20" xml:space="preserve"> BV29 + BV31</f>
        <v>0</v>
      </c>
    </row>
    <row r="33" spans="1:74" s="19" customFormat="1" x14ac:dyDescent="0.2">
      <c r="A33" s="14"/>
      <c r="B33" s="14"/>
      <c r="C33" s="22"/>
      <c r="D33" s="56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</row>
    <row r="34" spans="1:74" s="46" customFormat="1" x14ac:dyDescent="0.2">
      <c r="A34" s="78"/>
      <c r="B34" s="78"/>
      <c r="C34" s="79"/>
      <c r="D34" s="80"/>
      <c r="E34" s="46" t="s">
        <v>29</v>
      </c>
    </row>
    <row r="35" spans="1:74" s="46" customFormat="1" x14ac:dyDescent="0.2">
      <c r="A35" s="78"/>
      <c r="B35" s="78"/>
      <c r="C35" s="79"/>
      <c r="D35" s="80"/>
      <c r="E35" s="46" t="s">
        <v>30</v>
      </c>
    </row>
    <row r="36" spans="1:74" x14ac:dyDescent="0.2">
      <c r="E36" s="37" t="s">
        <v>11</v>
      </c>
      <c r="F36" s="37"/>
      <c r="G36" s="37" t="s">
        <v>25</v>
      </c>
      <c r="H36" s="37">
        <f xml:space="preserve"> SUM(J36:BV36)</f>
        <v>0</v>
      </c>
      <c r="I36" s="37"/>
      <c r="J36" s="37">
        <f xml:space="preserve"> J32 + SUM(J34:J35)</f>
        <v>0</v>
      </c>
      <c r="K36" s="37">
        <f t="shared" ref="K36:BV36" si="21" xml:space="preserve"> K32 + SUM(K34:K35)</f>
        <v>0</v>
      </c>
      <c r="L36" s="37">
        <f t="shared" si="21"/>
        <v>0</v>
      </c>
      <c r="M36" s="37">
        <f t="shared" si="21"/>
        <v>0</v>
      </c>
      <c r="N36" s="37">
        <f t="shared" si="21"/>
        <v>0</v>
      </c>
      <c r="O36" s="37">
        <f t="shared" si="21"/>
        <v>0</v>
      </c>
      <c r="P36" s="37">
        <f t="shared" si="21"/>
        <v>0</v>
      </c>
      <c r="Q36" s="37">
        <f t="shared" si="21"/>
        <v>0</v>
      </c>
      <c r="R36" s="37">
        <f t="shared" si="21"/>
        <v>0</v>
      </c>
      <c r="S36" s="37">
        <f t="shared" si="21"/>
        <v>0</v>
      </c>
      <c r="T36" s="37">
        <f t="shared" si="21"/>
        <v>0</v>
      </c>
      <c r="U36" s="37">
        <f t="shared" si="21"/>
        <v>0</v>
      </c>
      <c r="V36" s="37">
        <f t="shared" si="21"/>
        <v>0</v>
      </c>
      <c r="W36" s="37">
        <f t="shared" si="21"/>
        <v>0</v>
      </c>
      <c r="X36" s="37">
        <f t="shared" si="21"/>
        <v>0</v>
      </c>
      <c r="Y36" s="37">
        <f t="shared" si="21"/>
        <v>0</v>
      </c>
      <c r="Z36" s="37">
        <f t="shared" si="21"/>
        <v>0</v>
      </c>
      <c r="AA36" s="37">
        <f t="shared" si="21"/>
        <v>0</v>
      </c>
      <c r="AB36" s="37">
        <f t="shared" si="21"/>
        <v>0</v>
      </c>
      <c r="AC36" s="37">
        <f t="shared" si="21"/>
        <v>0</v>
      </c>
      <c r="AD36" s="37">
        <f t="shared" si="21"/>
        <v>0</v>
      </c>
      <c r="AE36" s="37">
        <f t="shared" si="21"/>
        <v>0</v>
      </c>
      <c r="AF36" s="37">
        <f t="shared" si="21"/>
        <v>0</v>
      </c>
      <c r="AG36" s="37">
        <f t="shared" si="21"/>
        <v>0</v>
      </c>
      <c r="AH36" s="37">
        <f t="shared" si="21"/>
        <v>0</v>
      </c>
      <c r="AI36" s="37">
        <f t="shared" si="21"/>
        <v>0</v>
      </c>
      <c r="AJ36" s="37">
        <f t="shared" si="21"/>
        <v>0</v>
      </c>
      <c r="AK36" s="37">
        <f t="shared" si="21"/>
        <v>0</v>
      </c>
      <c r="AL36" s="37">
        <f t="shared" si="21"/>
        <v>0</v>
      </c>
      <c r="AM36" s="37">
        <f t="shared" si="21"/>
        <v>0</v>
      </c>
      <c r="AN36" s="37">
        <f t="shared" si="21"/>
        <v>0</v>
      </c>
      <c r="AO36" s="37">
        <f t="shared" si="21"/>
        <v>0</v>
      </c>
      <c r="AP36" s="37">
        <f t="shared" si="21"/>
        <v>0</v>
      </c>
      <c r="AQ36" s="37">
        <f t="shared" si="21"/>
        <v>0</v>
      </c>
      <c r="AR36" s="37">
        <f t="shared" si="21"/>
        <v>0</v>
      </c>
      <c r="AS36" s="37">
        <f t="shared" si="21"/>
        <v>0</v>
      </c>
      <c r="AT36" s="37">
        <f t="shared" si="21"/>
        <v>0</v>
      </c>
      <c r="AU36" s="37">
        <f t="shared" si="21"/>
        <v>0</v>
      </c>
      <c r="AV36" s="37">
        <f t="shared" si="21"/>
        <v>0</v>
      </c>
      <c r="AW36" s="37">
        <f t="shared" si="21"/>
        <v>0</v>
      </c>
      <c r="AX36" s="37">
        <f t="shared" si="21"/>
        <v>0</v>
      </c>
      <c r="AY36" s="37">
        <f t="shared" si="21"/>
        <v>0</v>
      </c>
      <c r="AZ36" s="37">
        <f t="shared" si="21"/>
        <v>0</v>
      </c>
      <c r="BA36" s="37">
        <f t="shared" si="21"/>
        <v>0</v>
      </c>
      <c r="BB36" s="37">
        <f t="shared" si="21"/>
        <v>0</v>
      </c>
      <c r="BC36" s="37">
        <f t="shared" si="21"/>
        <v>0</v>
      </c>
      <c r="BD36" s="37">
        <f t="shared" si="21"/>
        <v>0</v>
      </c>
      <c r="BE36" s="37">
        <f t="shared" si="21"/>
        <v>0</v>
      </c>
      <c r="BF36" s="37">
        <f t="shared" si="21"/>
        <v>0</v>
      </c>
      <c r="BG36" s="37">
        <f t="shared" si="21"/>
        <v>0</v>
      </c>
      <c r="BH36" s="37">
        <f t="shared" si="21"/>
        <v>0</v>
      </c>
      <c r="BI36" s="37">
        <f t="shared" si="21"/>
        <v>0</v>
      </c>
      <c r="BJ36" s="37">
        <f t="shared" si="21"/>
        <v>0</v>
      </c>
      <c r="BK36" s="37">
        <f t="shared" si="21"/>
        <v>0</v>
      </c>
      <c r="BL36" s="37">
        <f t="shared" si="21"/>
        <v>0</v>
      </c>
      <c r="BM36" s="37">
        <f t="shared" si="21"/>
        <v>0</v>
      </c>
      <c r="BN36" s="37">
        <f t="shared" si="21"/>
        <v>0</v>
      </c>
      <c r="BO36" s="37">
        <f t="shared" si="21"/>
        <v>0</v>
      </c>
      <c r="BP36" s="37">
        <f t="shared" si="21"/>
        <v>0</v>
      </c>
      <c r="BQ36" s="37">
        <f t="shared" si="21"/>
        <v>0</v>
      </c>
      <c r="BR36" s="37">
        <f t="shared" si="21"/>
        <v>0</v>
      </c>
      <c r="BS36" s="37">
        <f t="shared" si="21"/>
        <v>0</v>
      </c>
      <c r="BT36" s="37">
        <f t="shared" si="21"/>
        <v>0</v>
      </c>
      <c r="BU36" s="37">
        <f t="shared" si="21"/>
        <v>0</v>
      </c>
      <c r="BV36" s="37">
        <f t="shared" si="21"/>
        <v>0</v>
      </c>
    </row>
    <row r="38" spans="1:74" s="46" customFormat="1" x14ac:dyDescent="0.2">
      <c r="A38" s="78"/>
      <c r="B38" s="78"/>
      <c r="C38" s="79"/>
      <c r="D38" s="80"/>
      <c r="E38" s="46" t="s">
        <v>31</v>
      </c>
    </row>
    <row r="39" spans="1:74" x14ac:dyDescent="0.2">
      <c r="E39" s="37" t="s">
        <v>12</v>
      </c>
      <c r="F39" s="37"/>
      <c r="G39" s="37" t="s">
        <v>25</v>
      </c>
      <c r="H39" s="37">
        <f xml:space="preserve"> SUM(J39:BV39)</f>
        <v>0</v>
      </c>
      <c r="I39" s="37"/>
      <c r="J39" s="37">
        <f t="shared" ref="J39:AI39" si="22" xml:space="preserve"> J36 + J38</f>
        <v>0</v>
      </c>
      <c r="K39" s="37">
        <f t="shared" si="22"/>
        <v>0</v>
      </c>
      <c r="L39" s="37">
        <f t="shared" si="22"/>
        <v>0</v>
      </c>
      <c r="M39" s="37">
        <f t="shared" si="22"/>
        <v>0</v>
      </c>
      <c r="N39" s="37">
        <f t="shared" si="22"/>
        <v>0</v>
      </c>
      <c r="O39" s="37">
        <f t="shared" si="22"/>
        <v>0</v>
      </c>
      <c r="P39" s="37">
        <f t="shared" si="22"/>
        <v>0</v>
      </c>
      <c r="Q39" s="37">
        <f t="shared" si="22"/>
        <v>0</v>
      </c>
      <c r="R39" s="37">
        <f t="shared" si="22"/>
        <v>0</v>
      </c>
      <c r="S39" s="37">
        <f t="shared" si="22"/>
        <v>0</v>
      </c>
      <c r="T39" s="37">
        <f t="shared" si="22"/>
        <v>0</v>
      </c>
      <c r="U39" s="37">
        <f t="shared" si="22"/>
        <v>0</v>
      </c>
      <c r="V39" s="37">
        <f t="shared" si="22"/>
        <v>0</v>
      </c>
      <c r="W39" s="37">
        <f t="shared" si="22"/>
        <v>0</v>
      </c>
      <c r="X39" s="37">
        <f t="shared" si="22"/>
        <v>0</v>
      </c>
      <c r="Y39" s="37">
        <f t="shared" si="22"/>
        <v>0</v>
      </c>
      <c r="Z39" s="37">
        <f t="shared" si="22"/>
        <v>0</v>
      </c>
      <c r="AA39" s="37">
        <f t="shared" si="22"/>
        <v>0</v>
      </c>
      <c r="AB39" s="37">
        <f t="shared" si="22"/>
        <v>0</v>
      </c>
      <c r="AC39" s="37">
        <f t="shared" si="22"/>
        <v>0</v>
      </c>
      <c r="AD39" s="37">
        <f t="shared" si="22"/>
        <v>0</v>
      </c>
      <c r="AE39" s="37">
        <f t="shared" si="22"/>
        <v>0</v>
      </c>
      <c r="AF39" s="37">
        <f t="shared" si="22"/>
        <v>0</v>
      </c>
      <c r="AG39" s="37">
        <f t="shared" si="22"/>
        <v>0</v>
      </c>
      <c r="AH39" s="37">
        <f t="shared" si="22"/>
        <v>0</v>
      </c>
      <c r="AI39" s="37">
        <f t="shared" si="22"/>
        <v>0</v>
      </c>
      <c r="AJ39" s="37">
        <f t="shared" ref="AJ39:BI39" si="23" xml:space="preserve"> AJ36 + AJ38</f>
        <v>0</v>
      </c>
      <c r="AK39" s="37">
        <f t="shared" si="23"/>
        <v>0</v>
      </c>
      <c r="AL39" s="37">
        <f t="shared" si="23"/>
        <v>0</v>
      </c>
      <c r="AM39" s="37">
        <f t="shared" si="23"/>
        <v>0</v>
      </c>
      <c r="AN39" s="37">
        <f t="shared" si="23"/>
        <v>0</v>
      </c>
      <c r="AO39" s="37">
        <f t="shared" si="23"/>
        <v>0</v>
      </c>
      <c r="AP39" s="37">
        <f t="shared" si="23"/>
        <v>0</v>
      </c>
      <c r="AQ39" s="37">
        <f t="shared" si="23"/>
        <v>0</v>
      </c>
      <c r="AR39" s="37">
        <f t="shared" si="23"/>
        <v>0</v>
      </c>
      <c r="AS39" s="37">
        <f t="shared" si="23"/>
        <v>0</v>
      </c>
      <c r="AT39" s="37">
        <f t="shared" si="23"/>
        <v>0</v>
      </c>
      <c r="AU39" s="37">
        <f t="shared" si="23"/>
        <v>0</v>
      </c>
      <c r="AV39" s="37">
        <f t="shared" si="23"/>
        <v>0</v>
      </c>
      <c r="AW39" s="37">
        <f t="shared" si="23"/>
        <v>0</v>
      </c>
      <c r="AX39" s="37">
        <f t="shared" si="23"/>
        <v>0</v>
      </c>
      <c r="AY39" s="37">
        <f t="shared" si="23"/>
        <v>0</v>
      </c>
      <c r="AZ39" s="37">
        <f t="shared" si="23"/>
        <v>0</v>
      </c>
      <c r="BA39" s="37">
        <f t="shared" si="23"/>
        <v>0</v>
      </c>
      <c r="BB39" s="37">
        <f t="shared" si="23"/>
        <v>0</v>
      </c>
      <c r="BC39" s="37">
        <f t="shared" si="23"/>
        <v>0</v>
      </c>
      <c r="BD39" s="37">
        <f t="shared" si="23"/>
        <v>0</v>
      </c>
      <c r="BE39" s="37">
        <f t="shared" si="23"/>
        <v>0</v>
      </c>
      <c r="BF39" s="37">
        <f t="shared" si="23"/>
        <v>0</v>
      </c>
      <c r="BG39" s="37">
        <f t="shared" si="23"/>
        <v>0</v>
      </c>
      <c r="BH39" s="37">
        <f t="shared" si="23"/>
        <v>0</v>
      </c>
      <c r="BI39" s="37">
        <f t="shared" si="23"/>
        <v>0</v>
      </c>
      <c r="BJ39" s="37">
        <f t="shared" ref="BJ39:BV39" si="24" xml:space="preserve"> BJ36 + BJ38</f>
        <v>0</v>
      </c>
      <c r="BK39" s="37">
        <f t="shared" si="24"/>
        <v>0</v>
      </c>
      <c r="BL39" s="37">
        <f t="shared" si="24"/>
        <v>0</v>
      </c>
      <c r="BM39" s="37">
        <f t="shared" si="24"/>
        <v>0</v>
      </c>
      <c r="BN39" s="37">
        <f t="shared" si="24"/>
        <v>0</v>
      </c>
      <c r="BO39" s="37">
        <f t="shared" si="24"/>
        <v>0</v>
      </c>
      <c r="BP39" s="37">
        <f t="shared" si="24"/>
        <v>0</v>
      </c>
      <c r="BQ39" s="37">
        <f t="shared" si="24"/>
        <v>0</v>
      </c>
      <c r="BR39" s="37">
        <f t="shared" si="24"/>
        <v>0</v>
      </c>
      <c r="BS39" s="37">
        <f t="shared" si="24"/>
        <v>0</v>
      </c>
      <c r="BT39" s="37">
        <f t="shared" si="24"/>
        <v>0</v>
      </c>
      <c r="BU39" s="37">
        <f t="shared" si="24"/>
        <v>0</v>
      </c>
      <c r="BV39" s="37">
        <f t="shared" si="24"/>
        <v>0</v>
      </c>
    </row>
    <row r="40" spans="1:74" x14ac:dyDescent="0.2"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</row>
    <row r="41" spans="1:74" s="46" customFormat="1" x14ac:dyDescent="0.2">
      <c r="A41" s="78"/>
      <c r="B41" s="78"/>
      <c r="C41" s="79"/>
      <c r="D41" s="80"/>
      <c r="E41" s="46" t="s">
        <v>27</v>
      </c>
    </row>
    <row r="42" spans="1:74" x14ac:dyDescent="0.2">
      <c r="E42" s="37" t="s">
        <v>21</v>
      </c>
      <c r="F42" s="37"/>
      <c r="G42" s="37" t="s">
        <v>25</v>
      </c>
      <c r="H42" s="37">
        <f xml:space="preserve"> SUM(J42:BV42)</f>
        <v>0</v>
      </c>
      <c r="I42" s="37"/>
      <c r="J42" s="37">
        <f t="shared" ref="J42:AO42" si="25" xml:space="preserve"> J39 + J41</f>
        <v>0</v>
      </c>
      <c r="K42" s="37">
        <f t="shared" si="25"/>
        <v>0</v>
      </c>
      <c r="L42" s="37">
        <f t="shared" si="25"/>
        <v>0</v>
      </c>
      <c r="M42" s="37">
        <f t="shared" si="25"/>
        <v>0</v>
      </c>
      <c r="N42" s="37">
        <f t="shared" si="25"/>
        <v>0</v>
      </c>
      <c r="O42" s="37">
        <f t="shared" si="25"/>
        <v>0</v>
      </c>
      <c r="P42" s="37">
        <f t="shared" si="25"/>
        <v>0</v>
      </c>
      <c r="Q42" s="37">
        <f t="shared" si="25"/>
        <v>0</v>
      </c>
      <c r="R42" s="37">
        <f t="shared" si="25"/>
        <v>0</v>
      </c>
      <c r="S42" s="37">
        <f t="shared" si="25"/>
        <v>0</v>
      </c>
      <c r="T42" s="37">
        <f t="shared" si="25"/>
        <v>0</v>
      </c>
      <c r="U42" s="37">
        <f t="shared" si="25"/>
        <v>0</v>
      </c>
      <c r="V42" s="37">
        <f t="shared" si="25"/>
        <v>0</v>
      </c>
      <c r="W42" s="37">
        <f t="shared" si="25"/>
        <v>0</v>
      </c>
      <c r="X42" s="37">
        <f t="shared" si="25"/>
        <v>0</v>
      </c>
      <c r="Y42" s="37">
        <f t="shared" si="25"/>
        <v>0</v>
      </c>
      <c r="Z42" s="37">
        <f t="shared" si="25"/>
        <v>0</v>
      </c>
      <c r="AA42" s="37">
        <f t="shared" si="25"/>
        <v>0</v>
      </c>
      <c r="AB42" s="37">
        <f t="shared" si="25"/>
        <v>0</v>
      </c>
      <c r="AC42" s="37">
        <f t="shared" si="25"/>
        <v>0</v>
      </c>
      <c r="AD42" s="37">
        <f t="shared" si="25"/>
        <v>0</v>
      </c>
      <c r="AE42" s="37">
        <f t="shared" si="25"/>
        <v>0</v>
      </c>
      <c r="AF42" s="37">
        <f t="shared" si="25"/>
        <v>0</v>
      </c>
      <c r="AG42" s="37">
        <f t="shared" si="25"/>
        <v>0</v>
      </c>
      <c r="AH42" s="37">
        <f t="shared" si="25"/>
        <v>0</v>
      </c>
      <c r="AI42" s="37">
        <f t="shared" si="25"/>
        <v>0</v>
      </c>
      <c r="AJ42" s="37">
        <f t="shared" si="25"/>
        <v>0</v>
      </c>
      <c r="AK42" s="37">
        <f t="shared" si="25"/>
        <v>0</v>
      </c>
      <c r="AL42" s="37">
        <f t="shared" si="25"/>
        <v>0</v>
      </c>
      <c r="AM42" s="37">
        <f t="shared" si="25"/>
        <v>0</v>
      </c>
      <c r="AN42" s="37">
        <f t="shared" si="25"/>
        <v>0</v>
      </c>
      <c r="AO42" s="37">
        <f t="shared" si="25"/>
        <v>0</v>
      </c>
      <c r="AP42" s="37">
        <f t="shared" ref="AP42:BU42" si="26" xml:space="preserve"> AP39 + AP41</f>
        <v>0</v>
      </c>
      <c r="AQ42" s="37">
        <f t="shared" si="26"/>
        <v>0</v>
      </c>
      <c r="AR42" s="37">
        <f t="shared" si="26"/>
        <v>0</v>
      </c>
      <c r="AS42" s="37">
        <f t="shared" si="26"/>
        <v>0</v>
      </c>
      <c r="AT42" s="37">
        <f t="shared" si="26"/>
        <v>0</v>
      </c>
      <c r="AU42" s="37">
        <f t="shared" si="26"/>
        <v>0</v>
      </c>
      <c r="AV42" s="37">
        <f t="shared" si="26"/>
        <v>0</v>
      </c>
      <c r="AW42" s="37">
        <f t="shared" si="26"/>
        <v>0</v>
      </c>
      <c r="AX42" s="37">
        <f t="shared" si="26"/>
        <v>0</v>
      </c>
      <c r="AY42" s="37">
        <f t="shared" si="26"/>
        <v>0</v>
      </c>
      <c r="AZ42" s="37">
        <f t="shared" si="26"/>
        <v>0</v>
      </c>
      <c r="BA42" s="37">
        <f t="shared" si="26"/>
        <v>0</v>
      </c>
      <c r="BB42" s="37">
        <f t="shared" si="26"/>
        <v>0</v>
      </c>
      <c r="BC42" s="37">
        <f t="shared" si="26"/>
        <v>0</v>
      </c>
      <c r="BD42" s="37">
        <f t="shared" si="26"/>
        <v>0</v>
      </c>
      <c r="BE42" s="37">
        <f t="shared" si="26"/>
        <v>0</v>
      </c>
      <c r="BF42" s="37">
        <f t="shared" si="26"/>
        <v>0</v>
      </c>
      <c r="BG42" s="37">
        <f t="shared" si="26"/>
        <v>0</v>
      </c>
      <c r="BH42" s="37">
        <f t="shared" si="26"/>
        <v>0</v>
      </c>
      <c r="BI42" s="37">
        <f t="shared" si="26"/>
        <v>0</v>
      </c>
      <c r="BJ42" s="37">
        <f t="shared" si="26"/>
        <v>0</v>
      </c>
      <c r="BK42" s="37">
        <f t="shared" si="26"/>
        <v>0</v>
      </c>
      <c r="BL42" s="37">
        <f t="shared" si="26"/>
        <v>0</v>
      </c>
      <c r="BM42" s="37">
        <f t="shared" si="26"/>
        <v>0</v>
      </c>
      <c r="BN42" s="37">
        <f t="shared" si="26"/>
        <v>0</v>
      </c>
      <c r="BO42" s="37">
        <f t="shared" si="26"/>
        <v>0</v>
      </c>
      <c r="BP42" s="37">
        <f t="shared" si="26"/>
        <v>0</v>
      </c>
      <c r="BQ42" s="37">
        <f t="shared" si="26"/>
        <v>0</v>
      </c>
      <c r="BR42" s="37">
        <f t="shared" si="26"/>
        <v>0</v>
      </c>
      <c r="BS42" s="37">
        <f t="shared" si="26"/>
        <v>0</v>
      </c>
      <c r="BT42" s="37">
        <f t="shared" si="26"/>
        <v>0</v>
      </c>
      <c r="BU42" s="37">
        <f t="shared" si="26"/>
        <v>0</v>
      </c>
      <c r="BV42" s="37">
        <f t="shared" ref="BV42" si="27" xml:space="preserve"> BV39 + BV41</f>
        <v>0</v>
      </c>
    </row>
    <row r="45" spans="1:74" x14ac:dyDescent="0.2">
      <c r="A45" s="14" t="s">
        <v>7</v>
      </c>
    </row>
    <row r="47" spans="1:74" x14ac:dyDescent="0.2">
      <c r="B47" s="14" t="s">
        <v>19</v>
      </c>
    </row>
    <row r="48" spans="1:74" s="55" customFormat="1" x14ac:dyDescent="0.2">
      <c r="A48" s="78"/>
      <c r="B48" s="78"/>
      <c r="C48" s="79"/>
      <c r="D48" s="80"/>
      <c r="E48" s="46" t="s">
        <v>33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</row>
    <row r="49" spans="1:74" s="55" customFormat="1" x14ac:dyDescent="0.2">
      <c r="A49" s="78"/>
      <c r="B49" s="78"/>
      <c r="C49" s="79"/>
      <c r="D49" s="80"/>
      <c r="E49" s="46" t="s">
        <v>34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</row>
    <row r="50" spans="1:74" s="55" customFormat="1" x14ac:dyDescent="0.2">
      <c r="A50" s="78"/>
      <c r="B50" s="78"/>
      <c r="C50" s="79"/>
      <c r="D50" s="80"/>
      <c r="E50" s="46" t="s">
        <v>35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</row>
    <row r="51" spans="1:74" x14ac:dyDescent="0.2">
      <c r="E51" s="37" t="s">
        <v>8</v>
      </c>
      <c r="F51" s="37"/>
      <c r="G51" s="39" t="s">
        <v>25</v>
      </c>
      <c r="H51" s="37"/>
      <c r="I51" s="37"/>
      <c r="J51" s="37">
        <f t="shared" ref="J51:AO51" si="28" xml:space="preserve"> SUM(J48:J50)</f>
        <v>0</v>
      </c>
      <c r="K51" s="37">
        <f t="shared" si="28"/>
        <v>0</v>
      </c>
      <c r="L51" s="37">
        <f t="shared" si="28"/>
        <v>0</v>
      </c>
      <c r="M51" s="37">
        <f t="shared" si="28"/>
        <v>0</v>
      </c>
      <c r="N51" s="37">
        <f t="shared" si="28"/>
        <v>0</v>
      </c>
      <c r="O51" s="37">
        <f t="shared" si="28"/>
        <v>0</v>
      </c>
      <c r="P51" s="37">
        <f t="shared" si="28"/>
        <v>0</v>
      </c>
      <c r="Q51" s="37">
        <f t="shared" si="28"/>
        <v>0</v>
      </c>
      <c r="R51" s="37">
        <f t="shared" si="28"/>
        <v>0</v>
      </c>
      <c r="S51" s="37">
        <f t="shared" si="28"/>
        <v>0</v>
      </c>
      <c r="T51" s="37">
        <f t="shared" si="28"/>
        <v>0</v>
      </c>
      <c r="U51" s="37">
        <f t="shared" si="28"/>
        <v>0</v>
      </c>
      <c r="V51" s="37">
        <f t="shared" si="28"/>
        <v>0</v>
      </c>
      <c r="W51" s="37">
        <f t="shared" si="28"/>
        <v>0</v>
      </c>
      <c r="X51" s="37">
        <f t="shared" si="28"/>
        <v>0</v>
      </c>
      <c r="Y51" s="37">
        <f t="shared" si="28"/>
        <v>0</v>
      </c>
      <c r="Z51" s="37">
        <f t="shared" si="28"/>
        <v>0</v>
      </c>
      <c r="AA51" s="37">
        <f t="shared" si="28"/>
        <v>0</v>
      </c>
      <c r="AB51" s="37">
        <f t="shared" si="28"/>
        <v>0</v>
      </c>
      <c r="AC51" s="37">
        <f t="shared" si="28"/>
        <v>0</v>
      </c>
      <c r="AD51" s="37">
        <f t="shared" si="28"/>
        <v>0</v>
      </c>
      <c r="AE51" s="37">
        <f t="shared" si="28"/>
        <v>0</v>
      </c>
      <c r="AF51" s="37">
        <f t="shared" si="28"/>
        <v>0</v>
      </c>
      <c r="AG51" s="37">
        <f t="shared" si="28"/>
        <v>0</v>
      </c>
      <c r="AH51" s="37">
        <f t="shared" si="28"/>
        <v>0</v>
      </c>
      <c r="AI51" s="37">
        <f t="shared" si="28"/>
        <v>0</v>
      </c>
      <c r="AJ51" s="37">
        <f t="shared" si="28"/>
        <v>0</v>
      </c>
      <c r="AK51" s="37">
        <f t="shared" si="28"/>
        <v>0</v>
      </c>
      <c r="AL51" s="37">
        <f t="shared" si="28"/>
        <v>0</v>
      </c>
      <c r="AM51" s="37">
        <f t="shared" si="28"/>
        <v>0</v>
      </c>
      <c r="AN51" s="37">
        <f t="shared" si="28"/>
        <v>0</v>
      </c>
      <c r="AO51" s="37">
        <f t="shared" si="28"/>
        <v>0</v>
      </c>
      <c r="AP51" s="37">
        <f t="shared" ref="AP51:BU51" si="29" xml:space="preserve"> SUM(AP48:AP50)</f>
        <v>0</v>
      </c>
      <c r="AQ51" s="37">
        <f t="shared" si="29"/>
        <v>0</v>
      </c>
      <c r="AR51" s="37">
        <f t="shared" si="29"/>
        <v>0</v>
      </c>
      <c r="AS51" s="37">
        <f t="shared" si="29"/>
        <v>0</v>
      </c>
      <c r="AT51" s="37">
        <f t="shared" si="29"/>
        <v>0</v>
      </c>
      <c r="AU51" s="37">
        <f t="shared" si="29"/>
        <v>0</v>
      </c>
      <c r="AV51" s="37">
        <f t="shared" si="29"/>
        <v>0</v>
      </c>
      <c r="AW51" s="37">
        <f t="shared" si="29"/>
        <v>0</v>
      </c>
      <c r="AX51" s="37">
        <f t="shared" si="29"/>
        <v>0</v>
      </c>
      <c r="AY51" s="37">
        <f t="shared" si="29"/>
        <v>0</v>
      </c>
      <c r="AZ51" s="37">
        <f t="shared" si="29"/>
        <v>0</v>
      </c>
      <c r="BA51" s="37">
        <f t="shared" si="29"/>
        <v>0</v>
      </c>
      <c r="BB51" s="37">
        <f t="shared" si="29"/>
        <v>0</v>
      </c>
      <c r="BC51" s="37">
        <f t="shared" si="29"/>
        <v>0</v>
      </c>
      <c r="BD51" s="37">
        <f t="shared" si="29"/>
        <v>0</v>
      </c>
      <c r="BE51" s="37">
        <f t="shared" si="29"/>
        <v>0</v>
      </c>
      <c r="BF51" s="37">
        <f t="shared" si="29"/>
        <v>0</v>
      </c>
      <c r="BG51" s="37">
        <f t="shared" si="29"/>
        <v>0</v>
      </c>
      <c r="BH51" s="37">
        <f t="shared" si="29"/>
        <v>0</v>
      </c>
      <c r="BI51" s="37">
        <f t="shared" si="29"/>
        <v>0</v>
      </c>
      <c r="BJ51" s="37">
        <f t="shared" si="29"/>
        <v>0</v>
      </c>
      <c r="BK51" s="37">
        <f t="shared" si="29"/>
        <v>0</v>
      </c>
      <c r="BL51" s="37">
        <f t="shared" si="29"/>
        <v>0</v>
      </c>
      <c r="BM51" s="37">
        <f t="shared" si="29"/>
        <v>0</v>
      </c>
      <c r="BN51" s="37">
        <f t="shared" si="29"/>
        <v>0</v>
      </c>
      <c r="BO51" s="37">
        <f t="shared" si="29"/>
        <v>0</v>
      </c>
      <c r="BP51" s="37">
        <f t="shared" si="29"/>
        <v>0</v>
      </c>
      <c r="BQ51" s="37">
        <f t="shared" si="29"/>
        <v>0</v>
      </c>
      <c r="BR51" s="37">
        <f t="shared" si="29"/>
        <v>0</v>
      </c>
      <c r="BS51" s="37">
        <f t="shared" si="29"/>
        <v>0</v>
      </c>
      <c r="BT51" s="37">
        <f t="shared" si="29"/>
        <v>0</v>
      </c>
      <c r="BU51" s="37">
        <f t="shared" si="29"/>
        <v>0</v>
      </c>
      <c r="BV51" s="37">
        <f t="shared" ref="BV51" si="30" xml:space="preserve"> SUM(BV48:BV50)</f>
        <v>0</v>
      </c>
    </row>
    <row r="53" spans="1:74" x14ac:dyDescent="0.2">
      <c r="B53" s="14" t="s">
        <v>20</v>
      </c>
    </row>
    <row r="54" spans="1:74" s="55" customFormat="1" x14ac:dyDescent="0.2">
      <c r="A54" s="78"/>
      <c r="B54" s="78"/>
      <c r="C54" s="79"/>
      <c r="D54" s="80"/>
      <c r="E54" s="46" t="s">
        <v>36</v>
      </c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</row>
    <row r="55" spans="1:74" s="55" customFormat="1" x14ac:dyDescent="0.2">
      <c r="A55" s="78"/>
      <c r="B55" s="78"/>
      <c r="C55" s="79"/>
      <c r="D55" s="80"/>
      <c r="E55" s="70" t="s">
        <v>48</v>
      </c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</row>
    <row r="56" spans="1:74" s="55" customFormat="1" x14ac:dyDescent="0.2">
      <c r="A56" s="78"/>
      <c r="B56" s="78"/>
      <c r="C56" s="79"/>
      <c r="D56" s="80"/>
      <c r="E56" s="46" t="s">
        <v>37</v>
      </c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</row>
    <row r="57" spans="1:74" s="55" customFormat="1" x14ac:dyDescent="0.2">
      <c r="A57" s="78"/>
      <c r="B57" s="78"/>
      <c r="C57" s="79"/>
      <c r="D57" s="80"/>
      <c r="E57" s="46" t="s">
        <v>38</v>
      </c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</row>
    <row r="58" spans="1:74" s="55" customFormat="1" x14ac:dyDescent="0.2">
      <c r="A58" s="78"/>
      <c r="B58" s="78"/>
      <c r="C58" s="79"/>
      <c r="D58" s="80"/>
      <c r="E58" s="46" t="s">
        <v>39</v>
      </c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</row>
    <row r="59" spans="1:74" x14ac:dyDescent="0.2">
      <c r="E59" s="37" t="s">
        <v>9</v>
      </c>
      <c r="F59" s="37"/>
      <c r="G59" s="39" t="s">
        <v>25</v>
      </c>
      <c r="H59" s="37"/>
      <c r="I59" s="37"/>
      <c r="J59" s="37">
        <f t="shared" ref="J59:AI59" si="31" xml:space="preserve"> SUM(J54:J58)</f>
        <v>0</v>
      </c>
      <c r="K59" s="37">
        <f t="shared" si="31"/>
        <v>0</v>
      </c>
      <c r="L59" s="37">
        <f t="shared" si="31"/>
        <v>0</v>
      </c>
      <c r="M59" s="37">
        <f t="shared" si="31"/>
        <v>0</v>
      </c>
      <c r="N59" s="37">
        <f t="shared" si="31"/>
        <v>0</v>
      </c>
      <c r="O59" s="37">
        <f t="shared" si="31"/>
        <v>0</v>
      </c>
      <c r="P59" s="37">
        <f t="shared" si="31"/>
        <v>0</v>
      </c>
      <c r="Q59" s="37">
        <f t="shared" si="31"/>
        <v>0</v>
      </c>
      <c r="R59" s="37">
        <f t="shared" si="31"/>
        <v>0</v>
      </c>
      <c r="S59" s="37">
        <f t="shared" si="31"/>
        <v>0</v>
      </c>
      <c r="T59" s="37">
        <f t="shared" si="31"/>
        <v>0</v>
      </c>
      <c r="U59" s="37">
        <f t="shared" si="31"/>
        <v>0</v>
      </c>
      <c r="V59" s="37">
        <f t="shared" si="31"/>
        <v>0</v>
      </c>
      <c r="W59" s="37">
        <f t="shared" si="31"/>
        <v>0</v>
      </c>
      <c r="X59" s="37">
        <f t="shared" si="31"/>
        <v>0</v>
      </c>
      <c r="Y59" s="37">
        <f t="shared" si="31"/>
        <v>0</v>
      </c>
      <c r="Z59" s="37">
        <f t="shared" si="31"/>
        <v>0</v>
      </c>
      <c r="AA59" s="37">
        <f t="shared" si="31"/>
        <v>0</v>
      </c>
      <c r="AB59" s="37">
        <f t="shared" si="31"/>
        <v>0</v>
      </c>
      <c r="AC59" s="37">
        <f t="shared" si="31"/>
        <v>0</v>
      </c>
      <c r="AD59" s="37">
        <f t="shared" si="31"/>
        <v>0</v>
      </c>
      <c r="AE59" s="37">
        <f t="shared" si="31"/>
        <v>0</v>
      </c>
      <c r="AF59" s="37">
        <f t="shared" si="31"/>
        <v>0</v>
      </c>
      <c r="AG59" s="37">
        <f t="shared" si="31"/>
        <v>0</v>
      </c>
      <c r="AH59" s="37">
        <f t="shared" si="31"/>
        <v>0</v>
      </c>
      <c r="AI59" s="37">
        <f t="shared" si="31"/>
        <v>0</v>
      </c>
      <c r="AJ59" s="37">
        <f t="shared" ref="AJ59:BI59" si="32" xml:space="preserve"> SUM(AJ54:AJ58)</f>
        <v>0</v>
      </c>
      <c r="AK59" s="37">
        <f t="shared" si="32"/>
        <v>0</v>
      </c>
      <c r="AL59" s="37">
        <f t="shared" si="32"/>
        <v>0</v>
      </c>
      <c r="AM59" s="37">
        <f t="shared" si="32"/>
        <v>0</v>
      </c>
      <c r="AN59" s="37">
        <f t="shared" si="32"/>
        <v>0</v>
      </c>
      <c r="AO59" s="37">
        <f t="shared" si="32"/>
        <v>0</v>
      </c>
      <c r="AP59" s="37">
        <f t="shared" si="32"/>
        <v>0</v>
      </c>
      <c r="AQ59" s="37">
        <f t="shared" si="32"/>
        <v>0</v>
      </c>
      <c r="AR59" s="37">
        <f t="shared" si="32"/>
        <v>0</v>
      </c>
      <c r="AS59" s="37">
        <f t="shared" si="32"/>
        <v>0</v>
      </c>
      <c r="AT59" s="37">
        <f t="shared" si="32"/>
        <v>0</v>
      </c>
      <c r="AU59" s="37">
        <f t="shared" si="32"/>
        <v>0</v>
      </c>
      <c r="AV59" s="37">
        <f t="shared" si="32"/>
        <v>0</v>
      </c>
      <c r="AW59" s="37">
        <f t="shared" si="32"/>
        <v>0</v>
      </c>
      <c r="AX59" s="37">
        <f t="shared" si="32"/>
        <v>0</v>
      </c>
      <c r="AY59" s="37">
        <f t="shared" si="32"/>
        <v>0</v>
      </c>
      <c r="AZ59" s="37">
        <f t="shared" si="32"/>
        <v>0</v>
      </c>
      <c r="BA59" s="37">
        <f t="shared" si="32"/>
        <v>0</v>
      </c>
      <c r="BB59" s="37">
        <f t="shared" si="32"/>
        <v>0</v>
      </c>
      <c r="BC59" s="37">
        <f t="shared" si="32"/>
        <v>0</v>
      </c>
      <c r="BD59" s="37">
        <f t="shared" si="32"/>
        <v>0</v>
      </c>
      <c r="BE59" s="37">
        <f t="shared" si="32"/>
        <v>0</v>
      </c>
      <c r="BF59" s="37">
        <f t="shared" si="32"/>
        <v>0</v>
      </c>
      <c r="BG59" s="37">
        <f t="shared" si="32"/>
        <v>0</v>
      </c>
      <c r="BH59" s="37">
        <f t="shared" si="32"/>
        <v>0</v>
      </c>
      <c r="BI59" s="37">
        <f t="shared" si="32"/>
        <v>0</v>
      </c>
      <c r="BJ59" s="37">
        <f t="shared" ref="BJ59:BV59" si="33" xml:space="preserve"> SUM(BJ54:BJ58)</f>
        <v>0</v>
      </c>
      <c r="BK59" s="37">
        <f t="shared" si="33"/>
        <v>0</v>
      </c>
      <c r="BL59" s="37">
        <f t="shared" si="33"/>
        <v>0</v>
      </c>
      <c r="BM59" s="37">
        <f t="shared" si="33"/>
        <v>0</v>
      </c>
      <c r="BN59" s="37">
        <f t="shared" si="33"/>
        <v>0</v>
      </c>
      <c r="BO59" s="37">
        <f t="shared" si="33"/>
        <v>0</v>
      </c>
      <c r="BP59" s="37">
        <f t="shared" si="33"/>
        <v>0</v>
      </c>
      <c r="BQ59" s="37">
        <f t="shared" si="33"/>
        <v>0</v>
      </c>
      <c r="BR59" s="37">
        <f t="shared" si="33"/>
        <v>0</v>
      </c>
      <c r="BS59" s="37">
        <f t="shared" si="33"/>
        <v>0</v>
      </c>
      <c r="BT59" s="37">
        <f t="shared" si="33"/>
        <v>0</v>
      </c>
      <c r="BU59" s="37">
        <f t="shared" si="33"/>
        <v>0</v>
      </c>
      <c r="BV59" s="37">
        <f t="shared" si="33"/>
        <v>0</v>
      </c>
    </row>
  </sheetData>
  <phoneticPr fontId="2" type="noConversion"/>
  <printOptions verticalCentered="1"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>&amp;LPROJECT AIRCO&amp;CSheet: &amp;A&amp;RSTRICTLY CONFIDENTIAL</oddHeader>
    <oddFooter>&amp;L&amp;F (Printed on &amp;D at &amp;T) &amp;RPage &amp;P of &amp;N</oddFooter>
  </headerFooter>
  <customProperties>
    <customPr name="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InpC</vt:lpstr>
      <vt:lpstr>Time</vt:lpstr>
      <vt:lpstr>Esc</vt:lpstr>
      <vt:lpstr>OpRev</vt:lpstr>
      <vt:lpstr>Asset</vt:lpstr>
      <vt:lpstr>SnrDebt</vt:lpstr>
      <vt:lpstr>FinStat</vt:lpstr>
      <vt:lpstr>InpC!Print_Area</vt:lpstr>
      <vt:lpstr>Asset!Print_Titles</vt:lpstr>
      <vt:lpstr>Esc!Print_Titles</vt:lpstr>
      <vt:lpstr>FinStat!Print_Titles</vt:lpstr>
      <vt:lpstr>InpC!Print_Titles</vt:lpstr>
      <vt:lpstr>OpRev!Print_Titles</vt:lpstr>
      <vt:lpstr>SnrDebt!Print_Titles</vt:lpstr>
      <vt:lpstr>Time!Print_Titles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F1F9</dc:creator>
  <cp:lastModifiedBy>Shivangi Agarwal</cp:lastModifiedBy>
  <cp:lastPrinted>2014-08-14T12:11:47Z</cp:lastPrinted>
  <dcterms:created xsi:type="dcterms:W3CDTF">2004-05-12T17:06:52Z</dcterms:created>
  <dcterms:modified xsi:type="dcterms:W3CDTF">2018-08-31T08:14:16Z</dcterms:modified>
</cp:coreProperties>
</file>